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Pregled plana budzeta" sheetId="1" r:id="rId1"/>
  </sheets>
  <definedNames>
    <definedName name="_xlnm.Print_Titles" localSheetId="0">'Pregled plana budzeta'!$3:$4</definedName>
  </definedNames>
  <calcPr fullCalcOnLoad="1"/>
</workbook>
</file>

<file path=xl/sharedStrings.xml><?xml version="1.0" encoding="utf-8"?>
<sst xmlns="http://schemas.openxmlformats.org/spreadsheetml/2006/main" count="556" uniqueCount="537">
  <si>
    <t/>
  </si>
  <si>
    <t>700000</t>
  </si>
  <si>
    <t xml:space="preserve">PRIHODI </t>
  </si>
  <si>
    <t xml:space="preserve">    710000</t>
  </si>
  <si>
    <t>PRIHODI OD POREZA</t>
  </si>
  <si>
    <t xml:space="preserve">        711000</t>
  </si>
  <si>
    <t>Porezi na dobit pojedinaca i poduzeća</t>
  </si>
  <si>
    <t xml:space="preserve">                    711111</t>
  </si>
  <si>
    <t>Porez na dobit od privrednih i profesionalnih djelatnosti</t>
  </si>
  <si>
    <t xml:space="preserve">                    711112</t>
  </si>
  <si>
    <t>Porezi na dobit od poljoprivrednih djelatnosti</t>
  </si>
  <si>
    <t xml:space="preserve">                    711113</t>
  </si>
  <si>
    <t>Porez na osnovu autorskih prava, pat. i tehn., unapređenja</t>
  </si>
  <si>
    <t xml:space="preserve">                    711115</t>
  </si>
  <si>
    <t>Porez na prihod od imovine i imovinskih prava</t>
  </si>
  <si>
    <t xml:space="preserve">        713000</t>
  </si>
  <si>
    <t>Porezi na plaće i radnu snagu</t>
  </si>
  <si>
    <t xml:space="preserve">                    713111</t>
  </si>
  <si>
    <t>Porez na plaću i druga lična primanja</t>
  </si>
  <si>
    <t xml:space="preserve">                    713113</t>
  </si>
  <si>
    <t>Porez na dodatna primanja</t>
  </si>
  <si>
    <t xml:space="preserve">        714000</t>
  </si>
  <si>
    <t>Porez na imovinu</t>
  </si>
  <si>
    <t xml:space="preserve">                714110</t>
  </si>
  <si>
    <t>Stalni porezi na imovinu</t>
  </si>
  <si>
    <t xml:space="preserve">                    714111</t>
  </si>
  <si>
    <t>Porez na imovinu fizičkih osoba</t>
  </si>
  <si>
    <t xml:space="preserve">                    714112</t>
  </si>
  <si>
    <t>Porez na imovinu pravnih osoba</t>
  </si>
  <si>
    <t xml:space="preserve">                    714113</t>
  </si>
  <si>
    <t>Porez na imovinu za motorna vozila</t>
  </si>
  <si>
    <t xml:space="preserve">                714120</t>
  </si>
  <si>
    <t>Porez na nasljeđe i darove</t>
  </si>
  <si>
    <t xml:space="preserve">                    714121</t>
  </si>
  <si>
    <t xml:space="preserve">                714130</t>
  </si>
  <si>
    <t>Porez na financijske i kapitalne trasnsakcije</t>
  </si>
  <si>
    <t xml:space="preserve">                    714131</t>
  </si>
  <si>
    <t>Porez na promet nepokretnosti od fizičkih osoba</t>
  </si>
  <si>
    <t xml:space="preserve">                    714132</t>
  </si>
  <si>
    <t>Porez na promet nepokretnosti od pravnih osoba</t>
  </si>
  <si>
    <t xml:space="preserve">        715000</t>
  </si>
  <si>
    <t>Domači porezi na dobra i usluge</t>
  </si>
  <si>
    <t xml:space="preserve">            715100</t>
  </si>
  <si>
    <t>Porezi na prodaju dobara i usluga, ukupni promet ili dodanu vrijednost</t>
  </si>
  <si>
    <t xml:space="preserve">            715200</t>
  </si>
  <si>
    <t>Porez na promet posebnih usluga</t>
  </si>
  <si>
    <t xml:space="preserve">            715900</t>
  </si>
  <si>
    <t>Ostali porezi na promet proizvoda i usluga</t>
  </si>
  <si>
    <t xml:space="preserve">        716000</t>
  </si>
  <si>
    <t>Porez na na dohodak</t>
  </si>
  <si>
    <t xml:space="preserve">                    716111</t>
  </si>
  <si>
    <t>Prihod od poreza na dohodak fizički lica od nesamostalne djelatnosti</t>
  </si>
  <si>
    <t xml:space="preserve">                    716112</t>
  </si>
  <si>
    <t>Prihodi od poreza na dohodak fizički lica od samostalne djelatnosti</t>
  </si>
  <si>
    <t xml:space="preserve">                    716113</t>
  </si>
  <si>
    <t>Prihodi od poreza na dohodak fizički lica od imovine i imovinskih prava</t>
  </si>
  <si>
    <t xml:space="preserve">                    716114</t>
  </si>
  <si>
    <t>prihod od poreza na dohodak fizički lica od ulaganja kapitala</t>
  </si>
  <si>
    <t xml:space="preserve">                    716115</t>
  </si>
  <si>
    <t>prihodi od poreza na dohodak fizički lica na dobitke od nagradnih igara i igara na sreću</t>
  </si>
  <si>
    <t xml:space="preserve">                    716116</t>
  </si>
  <si>
    <t>prihodi od poreza na dohodak od drugih samostalnih djelatnosti iz člana 12.stav 4. Zakona o porezu na dohodak</t>
  </si>
  <si>
    <t xml:space="preserve">                    716117</t>
  </si>
  <si>
    <t>Prihodi od poreza na dohodak po konačnom obračunu</t>
  </si>
  <si>
    <t xml:space="preserve">        717000</t>
  </si>
  <si>
    <t>Prihodi od indirektnih poreza koji pripadaju kantonima</t>
  </si>
  <si>
    <t>Prihodi od indirektnih poreza koji pripadaju direkcijama za puteve</t>
  </si>
  <si>
    <t xml:space="preserve">                    717131</t>
  </si>
  <si>
    <t xml:space="preserve">                    717141</t>
  </si>
  <si>
    <t>Prihodi od indirektnih poreza za općine PDV</t>
  </si>
  <si>
    <t xml:space="preserve">        719000</t>
  </si>
  <si>
    <t>Ostali porezi</t>
  </si>
  <si>
    <t xml:space="preserve">                    719114</t>
  </si>
  <si>
    <t>Poseban porez na plaću za zaštitu od prirodnih i drugih nesreća</t>
  </si>
  <si>
    <t xml:space="preserve">                    719115</t>
  </si>
  <si>
    <t>Poseban porez na plaću za zaštitu od prirodnih i drugih nesreća po osnovu ugovora o djelu</t>
  </si>
  <si>
    <t xml:space="preserve">                    719117</t>
  </si>
  <si>
    <t>Porez na potrošnju u ugostiteljstvu od fizičkih lica</t>
  </si>
  <si>
    <t xml:space="preserve">    720000</t>
  </si>
  <si>
    <t xml:space="preserve">        721000</t>
  </si>
  <si>
    <t>Prihodi od poduzetničkih aktivnosti i imovine i prihodi od pozitivnih kursnih razlika</t>
  </si>
  <si>
    <t xml:space="preserve">            721100</t>
  </si>
  <si>
    <t>Prihodi od nefinansijskih javnih poduzeća i finansijskih javnih institucija</t>
  </si>
  <si>
    <t xml:space="preserve">                    721112</t>
  </si>
  <si>
    <t xml:space="preserve">                    721122</t>
  </si>
  <si>
    <t xml:space="preserve">            721200</t>
  </si>
  <si>
    <t>Ostali prihodi od imovine</t>
  </si>
  <si>
    <t>Ostali prihodi od finansijske i nematerijalne imovine</t>
  </si>
  <si>
    <t xml:space="preserve">                    721219</t>
  </si>
  <si>
    <t xml:space="preserve">                    721227</t>
  </si>
  <si>
    <t>prihod od lovačkog društva</t>
  </si>
  <si>
    <t xml:space="preserve">        722000</t>
  </si>
  <si>
    <t>Naknade i takse i prihodi od pružanja javnih usluga</t>
  </si>
  <si>
    <t xml:space="preserve">            722100</t>
  </si>
  <si>
    <t>Administrativne takse</t>
  </si>
  <si>
    <t xml:space="preserve">            722300</t>
  </si>
  <si>
    <t>Komunalne takse</t>
  </si>
  <si>
    <t>Općinske komunalne takse</t>
  </si>
  <si>
    <t xml:space="preserve">                    722321</t>
  </si>
  <si>
    <t xml:space="preserve">                    722329</t>
  </si>
  <si>
    <t>Ostale općinske komunalne naknade i pristojbe</t>
  </si>
  <si>
    <t xml:space="preserve">            722400</t>
  </si>
  <si>
    <t>Ostale budžetske naknade</t>
  </si>
  <si>
    <t xml:space="preserve">                722430</t>
  </si>
  <si>
    <t>Općinske naknade za zemljište i izgradnju</t>
  </si>
  <si>
    <t xml:space="preserve">                    722431</t>
  </si>
  <si>
    <t>Naknada za dodijeljeno zemljište</t>
  </si>
  <si>
    <t xml:space="preserve">                    722433</t>
  </si>
  <si>
    <t>Naknade za uređenje građevinskog zemljišta</t>
  </si>
  <si>
    <t xml:space="preserve">                    722434</t>
  </si>
  <si>
    <t>naknade za korištenje građevinskog zemljišta</t>
  </si>
  <si>
    <t xml:space="preserve">                    722435</t>
  </si>
  <si>
    <t>Naknade po osnovu prirodnih pogodnosti</t>
  </si>
  <si>
    <t xml:space="preserve">                    722436</t>
  </si>
  <si>
    <t>Naknada po osnovu tehničkog pregleda građevina</t>
  </si>
  <si>
    <t xml:space="preserve">                    722437</t>
  </si>
  <si>
    <t>naknada za postupak legalizacije javnih površina i građevina</t>
  </si>
  <si>
    <t xml:space="preserve">                722440</t>
  </si>
  <si>
    <t>Ostale naknade</t>
  </si>
  <si>
    <t xml:space="preserve">                    722441</t>
  </si>
  <si>
    <t>Općinske komunalne naknade u skladu sa kantonalnim propisima za posebne namjene</t>
  </si>
  <si>
    <t xml:space="preserve">                    722442</t>
  </si>
  <si>
    <t>Naknade za izgradnju i održavanje javnih skloništa</t>
  </si>
  <si>
    <t xml:space="preserve">                    722449</t>
  </si>
  <si>
    <t>Ostale općinske naknade</t>
  </si>
  <si>
    <t xml:space="preserve">                    722454</t>
  </si>
  <si>
    <t>Naknade za korištenje državnih šuma</t>
  </si>
  <si>
    <t xml:space="preserve">                    722461</t>
  </si>
  <si>
    <t>naknade za zauzimanje javnih površina</t>
  </si>
  <si>
    <t xml:space="preserve">                    722474</t>
  </si>
  <si>
    <t>Naknada za korištenje državnih šuma utvrđena kantonalnim propisima</t>
  </si>
  <si>
    <t xml:space="preserve">            722500</t>
  </si>
  <si>
    <t>naknade i taakse po Federalnim zakonima i drugim propisima</t>
  </si>
  <si>
    <t xml:space="preserve">                722510</t>
  </si>
  <si>
    <t>Naknade za korištenje podataka i vršenje usluga predmjera i katastra</t>
  </si>
  <si>
    <t xml:space="preserve">                    722515</t>
  </si>
  <si>
    <t>Naknada za korištenje podataka premjera i katastra</t>
  </si>
  <si>
    <t xml:space="preserve">                    722516</t>
  </si>
  <si>
    <t>Nakanade za vršenje usluga iz oblasti premjera i katasra</t>
  </si>
  <si>
    <t xml:space="preserve">                722520</t>
  </si>
  <si>
    <t>vodne naknade</t>
  </si>
  <si>
    <t xml:space="preserve">                    722521</t>
  </si>
  <si>
    <t>Posebna vodna naknada za zaštitu voda od transporta</t>
  </si>
  <si>
    <t xml:space="preserve">                    722522</t>
  </si>
  <si>
    <t>Posebna vodoprivredna naknada za upotrebu - korištenje voda</t>
  </si>
  <si>
    <t xml:space="preserve">                    722529</t>
  </si>
  <si>
    <t>opće vodne naknade</t>
  </si>
  <si>
    <t xml:space="preserve">                722530</t>
  </si>
  <si>
    <t>Cestovne naknade</t>
  </si>
  <si>
    <t xml:space="preserve">                    722531</t>
  </si>
  <si>
    <t>Naknada za upotrebu cesta za vozila pravnih osoba</t>
  </si>
  <si>
    <t xml:space="preserve">                    722532</t>
  </si>
  <si>
    <t>Naknada za upotrebu cesta za vozila građana</t>
  </si>
  <si>
    <t xml:space="preserve">                722580</t>
  </si>
  <si>
    <t>Posebna naknada za zaštitu od prirodnih idrugih nesreća</t>
  </si>
  <si>
    <t xml:space="preserve">                    722581</t>
  </si>
  <si>
    <t>Posebna naknada za zaštitu od prirodnih i drugih nesreća gdje je osnovica zbirni iznos neto plaća</t>
  </si>
  <si>
    <t xml:space="preserve">                    722582</t>
  </si>
  <si>
    <t>Posebna naknada za zaštitu gdje je osnovica zbirni iznos neto primitaka po osnovu druge samos. djel. i povr. sam. rada</t>
  </si>
  <si>
    <t xml:space="preserve">                    722583</t>
  </si>
  <si>
    <t>Naknade za vatrogasne jedinice iz premije osig.imovine od požara i prirodnih sila</t>
  </si>
  <si>
    <t xml:space="preserve">                    722584</t>
  </si>
  <si>
    <t>Naknade iz funkcionalne premije osiguraanja od autoodgovornosti za vatrogasne jedinice</t>
  </si>
  <si>
    <t xml:space="preserve">            722600</t>
  </si>
  <si>
    <t>Prihodi od pružanja javnih usluga (Prihodi od sopstvenih djelatnosti)</t>
  </si>
  <si>
    <t xml:space="preserve">                722610</t>
  </si>
  <si>
    <t>Prihodi od pružanja usluga građanima</t>
  </si>
  <si>
    <t xml:space="preserve">                    722611</t>
  </si>
  <si>
    <t xml:space="preserve">                    722612</t>
  </si>
  <si>
    <t>prihodi od pružanja usluga pravnim licima</t>
  </si>
  <si>
    <t xml:space="preserve">                722620</t>
  </si>
  <si>
    <t>Prihodi od pružanja usluga drugim nivoima vlasti</t>
  </si>
  <si>
    <t xml:space="preserve">                722630</t>
  </si>
  <si>
    <t>Prihodi od pružanja usluga ostalim</t>
  </si>
  <si>
    <t xml:space="preserve">            722700</t>
  </si>
  <si>
    <t>Neplanirane uplate-prihodi</t>
  </si>
  <si>
    <t xml:space="preserve">                722750</t>
  </si>
  <si>
    <t>Primljene namjenske donacije neplanirane u budžetu</t>
  </si>
  <si>
    <t xml:space="preserve">                722790</t>
  </si>
  <si>
    <t>Ostale neplanirane uplate</t>
  </si>
  <si>
    <t xml:space="preserve">    730000</t>
  </si>
  <si>
    <t>TEKUĆE POTPORE (GRANTOVI)</t>
  </si>
  <si>
    <t xml:space="preserve">        731000</t>
  </si>
  <si>
    <t>Iz inostranstva</t>
  </si>
  <si>
    <t xml:space="preserve">        732000</t>
  </si>
  <si>
    <t>Od ostalih nivoa vlasti</t>
  </si>
  <si>
    <t xml:space="preserve">                    732112</t>
  </si>
  <si>
    <t>Primljeni grantovi od Federacije</t>
  </si>
  <si>
    <t xml:space="preserve">                    732114</t>
  </si>
  <si>
    <t xml:space="preserve">        733000</t>
  </si>
  <si>
    <t>Donacije</t>
  </si>
  <si>
    <t xml:space="preserve">    740000</t>
  </si>
  <si>
    <t xml:space="preserve">        741000</t>
  </si>
  <si>
    <t xml:space="preserve">        742000</t>
  </si>
  <si>
    <t xml:space="preserve">            742100</t>
  </si>
  <si>
    <t>Kapitalni transferi od ostalih razina vlasti i fondova</t>
  </si>
  <si>
    <t xml:space="preserve">                    742112</t>
  </si>
  <si>
    <t xml:space="preserve">                    742114</t>
  </si>
  <si>
    <t xml:space="preserve">            742200</t>
  </si>
  <si>
    <t xml:space="preserve">                    742213</t>
  </si>
  <si>
    <t xml:space="preserve">    810000</t>
  </si>
  <si>
    <t>PRIMICI</t>
  </si>
  <si>
    <t xml:space="preserve">                811110</t>
  </si>
  <si>
    <t>600000</t>
  </si>
  <si>
    <t>RASHODI</t>
  </si>
  <si>
    <t xml:space="preserve">    610000</t>
  </si>
  <si>
    <t>TEKUĆI IZDACI</t>
  </si>
  <si>
    <t xml:space="preserve">        611000</t>
  </si>
  <si>
    <t>Plaće i naknade troškova zaposlenih</t>
  </si>
  <si>
    <t xml:space="preserve">            611100</t>
  </si>
  <si>
    <t>Bruto plaće i naknade</t>
  </si>
  <si>
    <t xml:space="preserve">                611110</t>
  </si>
  <si>
    <t>Plaće i naknade po umanjenju doprinosa</t>
  </si>
  <si>
    <t xml:space="preserve">                611130</t>
  </si>
  <si>
    <t>Doprinosi na teret zaposlenih</t>
  </si>
  <si>
    <t xml:space="preserve">            611200</t>
  </si>
  <si>
    <t xml:space="preserve">                611210</t>
  </si>
  <si>
    <t xml:space="preserve">                611220</t>
  </si>
  <si>
    <t>Naknade iz radnog odnosa i porez na dodatna primanja</t>
  </si>
  <si>
    <t xml:space="preserve">                    611221</t>
  </si>
  <si>
    <t>Naknade za topli obrok tokom rada</t>
  </si>
  <si>
    <t xml:space="preserve">                    611224</t>
  </si>
  <si>
    <t>Regres za godišnji odmor</t>
  </si>
  <si>
    <t xml:space="preserve">                    611227</t>
  </si>
  <si>
    <t xml:space="preserve">Pomoć u slučaju smrti </t>
  </si>
  <si>
    <t xml:space="preserve">                611230</t>
  </si>
  <si>
    <t>Posebne naknade</t>
  </si>
  <si>
    <t xml:space="preserve">                    611233</t>
  </si>
  <si>
    <t xml:space="preserve"> Naknade za dodjelu općinski priznanja</t>
  </si>
  <si>
    <t xml:space="preserve">                    611234</t>
  </si>
  <si>
    <t>Ostali troškovi vezani za dodjelu Općinski priznanja</t>
  </si>
  <si>
    <t xml:space="preserve">        612000</t>
  </si>
  <si>
    <t>Doprinosi poslodavca i ostali doprinosi</t>
  </si>
  <si>
    <t xml:space="preserve">        613000</t>
  </si>
  <si>
    <t>Izdaci za materijal i usluge</t>
  </si>
  <si>
    <t xml:space="preserve">            613100</t>
  </si>
  <si>
    <t>Putni troškovi</t>
  </si>
  <si>
    <t xml:space="preserve">            613200</t>
  </si>
  <si>
    <t xml:space="preserve">Izdaci za energiju </t>
  </si>
  <si>
    <t xml:space="preserve">                    613211</t>
  </si>
  <si>
    <t>Izdaci za električnu energiju</t>
  </si>
  <si>
    <t xml:space="preserve">                    613215</t>
  </si>
  <si>
    <t>Drvo</t>
  </si>
  <si>
    <t xml:space="preserve">                    613217</t>
  </si>
  <si>
    <t>Javna rasvjeta</t>
  </si>
  <si>
    <t xml:space="preserve">            613300</t>
  </si>
  <si>
    <t>Izdaci za komunalne usluge</t>
  </si>
  <si>
    <t xml:space="preserve">                613310</t>
  </si>
  <si>
    <t>Izdaci za komunikaciju</t>
  </si>
  <si>
    <t xml:space="preserve">                    613311</t>
  </si>
  <si>
    <t>Izdaci za telefon telefaks i teleks</t>
  </si>
  <si>
    <t xml:space="preserve">                    613312</t>
  </si>
  <si>
    <t>Izdaci za internet</t>
  </si>
  <si>
    <t xml:space="preserve">                    613313</t>
  </si>
  <si>
    <t>Izdaci za mobilni telefon</t>
  </si>
  <si>
    <t xml:space="preserve">                    613314</t>
  </si>
  <si>
    <t>Poštanske usluge</t>
  </si>
  <si>
    <t xml:space="preserve">                613320</t>
  </si>
  <si>
    <t xml:space="preserve">Izdaci za komunalne usluge </t>
  </si>
  <si>
    <t xml:space="preserve">                    613321</t>
  </si>
  <si>
    <t>Izdaci za vodu i kanalizaciju</t>
  </si>
  <si>
    <t xml:space="preserve">                    613323</t>
  </si>
  <si>
    <t>Izdaci za usluge odvoza smeća</t>
  </si>
  <si>
    <t xml:space="preserve">                    613324</t>
  </si>
  <si>
    <t>Izdaci za usluge održavanja čistoće</t>
  </si>
  <si>
    <t xml:space="preserve">            613400</t>
  </si>
  <si>
    <t>Nabavka materijala</t>
  </si>
  <si>
    <t xml:space="preserve">                613410</t>
  </si>
  <si>
    <t>Administrativni materijal i sitan inventar</t>
  </si>
  <si>
    <t xml:space="preserve">                613480</t>
  </si>
  <si>
    <t>Ostali materijali posebne namjene</t>
  </si>
  <si>
    <t xml:space="preserve">            613500</t>
  </si>
  <si>
    <t>Izdaci za usluge prevoza i goriva</t>
  </si>
  <si>
    <t xml:space="preserve">                613510</t>
  </si>
  <si>
    <t>Gorivo za prevoz</t>
  </si>
  <si>
    <t xml:space="preserve">                613520</t>
  </si>
  <si>
    <t>Prevozne usluge</t>
  </si>
  <si>
    <t xml:space="preserve">            613600</t>
  </si>
  <si>
    <t>Unajmljivanje imovine i opreme</t>
  </si>
  <si>
    <t xml:space="preserve">            613700</t>
  </si>
  <si>
    <t>Izdaci za tekuće održavanje</t>
  </si>
  <si>
    <t xml:space="preserve">                613710</t>
  </si>
  <si>
    <t>Materijal za opravke i održavanje</t>
  </si>
  <si>
    <t xml:space="preserve">                613720</t>
  </si>
  <si>
    <t>Usluge opravki i održavanja</t>
  </si>
  <si>
    <t xml:space="preserve">                    613721</t>
  </si>
  <si>
    <t>Usluge opravki i održavanje zgrada</t>
  </si>
  <si>
    <t xml:space="preserve">                    613722</t>
  </si>
  <si>
    <t>Usluge opravki i održavanje opreme</t>
  </si>
  <si>
    <t xml:space="preserve">                    613723</t>
  </si>
  <si>
    <t>Usluge opravki i održavanje vozila</t>
  </si>
  <si>
    <t xml:space="preserve">                    613724</t>
  </si>
  <si>
    <t>Usluge opravki i održavanje cesta, željeznica i mostova</t>
  </si>
  <si>
    <t xml:space="preserve">                    613726</t>
  </si>
  <si>
    <t>Usluge za održavanje ulične rasvjete</t>
  </si>
  <si>
    <t xml:space="preserve">                    613727</t>
  </si>
  <si>
    <t>Ostale usluge popravke i održavanje</t>
  </si>
  <si>
    <t xml:space="preserve">            613800</t>
  </si>
  <si>
    <t>Izdaci osiguranja, bankarskih usluga i usluga platnog prometa</t>
  </si>
  <si>
    <t xml:space="preserve">                613810</t>
  </si>
  <si>
    <t>Izdaci osiguranja</t>
  </si>
  <si>
    <t xml:space="preserve">                613820</t>
  </si>
  <si>
    <t>Usluge bankarstva i platnog prometa</t>
  </si>
  <si>
    <t xml:space="preserve">            613900</t>
  </si>
  <si>
    <t>Ostali izdaci</t>
  </si>
  <si>
    <t xml:space="preserve">                613910</t>
  </si>
  <si>
    <t>Izdaci za informiranje</t>
  </si>
  <si>
    <t xml:space="preserve">                    613911</t>
  </si>
  <si>
    <t>Usluge medija</t>
  </si>
  <si>
    <t xml:space="preserve">                    613914</t>
  </si>
  <si>
    <t>Usluge reprezentacije</t>
  </si>
  <si>
    <t xml:space="preserve">                    613916</t>
  </si>
  <si>
    <t>Usluge objavljivanja tendera i oglasa</t>
  </si>
  <si>
    <t xml:space="preserve">                    613917</t>
  </si>
  <si>
    <t>Troškovi obilježavanja značajnih datuma</t>
  </si>
  <si>
    <t xml:space="preserve">                    613919</t>
  </si>
  <si>
    <t>Ostali izdaci za informisanje</t>
  </si>
  <si>
    <t xml:space="preserve">                613920</t>
  </si>
  <si>
    <t>Usluge za stručno obrazovanje</t>
  </si>
  <si>
    <t xml:space="preserve">                613930</t>
  </si>
  <si>
    <t>Stručne usluge</t>
  </si>
  <si>
    <t xml:space="preserve">                613960</t>
  </si>
  <si>
    <t>Zatezne kamate i toškovi spora</t>
  </si>
  <si>
    <t xml:space="preserve">                    613961</t>
  </si>
  <si>
    <t>Zatezne kamate</t>
  </si>
  <si>
    <t xml:space="preserve">                    613962</t>
  </si>
  <si>
    <t>Troškovi spora</t>
  </si>
  <si>
    <t xml:space="preserve">                613970</t>
  </si>
  <si>
    <t>Izdaci po osnovu drugih samostalnih djelatnosti i povremenog samostalnog rada</t>
  </si>
  <si>
    <t xml:space="preserve">                    613972</t>
  </si>
  <si>
    <t>Naknade Upravnom odboru Centra za socij. rad</t>
  </si>
  <si>
    <t xml:space="preserve">                    613973</t>
  </si>
  <si>
    <t>Izdaci za volonterski rad po osnovu ugovora o volonterskom radu</t>
  </si>
  <si>
    <t xml:space="preserve">                    613974</t>
  </si>
  <si>
    <t>Izdaci za rad komisija</t>
  </si>
  <si>
    <t xml:space="preserve">                    613975</t>
  </si>
  <si>
    <t>Izdaci za naknade skupštinskim zastupnicima</t>
  </si>
  <si>
    <t xml:space="preserve">                    613976</t>
  </si>
  <si>
    <t>Ostali izdaci za druge samostalne djelatnosti</t>
  </si>
  <si>
    <t xml:space="preserve">                613980</t>
  </si>
  <si>
    <t>Izdaci za poreze  i doprinose na dohodak od druge samostalne djelatnosti i povr.samost.rada i druge doprinose i naknade</t>
  </si>
  <si>
    <t xml:space="preserve">                    613983</t>
  </si>
  <si>
    <t>Posebna naknada na dohodak za zaštitu od prirodnih i drugih nesreća</t>
  </si>
  <si>
    <t xml:space="preserve">                    613985</t>
  </si>
  <si>
    <t>Izdaci za volontere za slučaj ozljede na radu i profesionalne bolesti</t>
  </si>
  <si>
    <t xml:space="preserve">                    613986</t>
  </si>
  <si>
    <t>Doprinosi za zdravstveno osiguranje iz primitaka od druge samost.djelat. i povremenog samost. rada</t>
  </si>
  <si>
    <t xml:space="preserve">                    613987</t>
  </si>
  <si>
    <t>Doprinos za PIO na primitke od druge samostalne i povremenog samostalnog rada</t>
  </si>
  <si>
    <t xml:space="preserve">                    613988</t>
  </si>
  <si>
    <t>Porez na dohodak od druge samostalne djelatnosti i povremenog samostalnog rada</t>
  </si>
  <si>
    <t xml:space="preserve">                613990</t>
  </si>
  <si>
    <t>Ostale nespomenute usluge i dadžbine</t>
  </si>
  <si>
    <t xml:space="preserve">        614000</t>
  </si>
  <si>
    <t>Tekući grantovi</t>
  </si>
  <si>
    <t xml:space="preserve">            614100</t>
  </si>
  <si>
    <t>Grantovi drugim nivoima vlade</t>
  </si>
  <si>
    <t xml:space="preserve">                    614121</t>
  </si>
  <si>
    <t>Transfer za kulturu</t>
  </si>
  <si>
    <t xml:space="preserve">                    614122</t>
  </si>
  <si>
    <t xml:space="preserve">Transfer za sport </t>
  </si>
  <si>
    <t xml:space="preserve">                    614125</t>
  </si>
  <si>
    <t>Transfer za obrazovanje</t>
  </si>
  <si>
    <t xml:space="preserve">                    614126</t>
  </si>
  <si>
    <t xml:space="preserve">            614200</t>
  </si>
  <si>
    <t xml:space="preserve">Grantovi pojedincima </t>
  </si>
  <si>
    <t xml:space="preserve">                614220</t>
  </si>
  <si>
    <t>Grantovi pojedincima po osnovu materijalno - socijalne sigurnosti nezaposlenih lica</t>
  </si>
  <si>
    <t xml:space="preserve">                614230</t>
  </si>
  <si>
    <t>Ostali grantovi pojedincima</t>
  </si>
  <si>
    <t xml:space="preserve">                    614232</t>
  </si>
  <si>
    <t>Izdaci za vojne invalide,ranjene borce i porodice poginuli boraca- provedbu Zakona o dopunskim pravima boraca</t>
  </si>
  <si>
    <t xml:space="preserve">                    614234</t>
  </si>
  <si>
    <t>Isplate stipendija</t>
  </si>
  <si>
    <t xml:space="preserve">                614240</t>
  </si>
  <si>
    <t>Transferi za posebne namjene</t>
  </si>
  <si>
    <t xml:space="preserve">                    614241</t>
  </si>
  <si>
    <t>Transferi za posebne namjene-elementarne nepogode</t>
  </si>
  <si>
    <t xml:space="preserve">                    614243</t>
  </si>
  <si>
    <t>transferi za prevoz učenika</t>
  </si>
  <si>
    <t xml:space="preserve">            614300</t>
  </si>
  <si>
    <t>Grantovi neprofitnim organizacijama</t>
  </si>
  <si>
    <t xml:space="preserve">                614310</t>
  </si>
  <si>
    <t xml:space="preserve">                614320</t>
  </si>
  <si>
    <t>Ostali tekući transferi neprofitnim organizacijama</t>
  </si>
  <si>
    <t xml:space="preserve">                    614323</t>
  </si>
  <si>
    <t>Transferi za parlamentarne političke partije</t>
  </si>
  <si>
    <t xml:space="preserve">                    614324</t>
  </si>
  <si>
    <t>Transf. udruž. građana-ostali grantovi</t>
  </si>
  <si>
    <t xml:space="preserve">                    614329</t>
  </si>
  <si>
    <t>ostali transferi neprofitnim organizacijama-MZ</t>
  </si>
  <si>
    <t xml:space="preserve">            614400</t>
  </si>
  <si>
    <t>Subvencije javnim preduzećima</t>
  </si>
  <si>
    <t xml:space="preserve">                    614414</t>
  </si>
  <si>
    <t>Podsticaj poljoprivrednoj proizvodnji</t>
  </si>
  <si>
    <t xml:space="preserve">            614500</t>
  </si>
  <si>
    <t>Subvencije privatnim preduzećima</t>
  </si>
  <si>
    <t xml:space="preserve">                    614511</t>
  </si>
  <si>
    <t xml:space="preserve">            614800</t>
  </si>
  <si>
    <t>Ostali tekući rashodi</t>
  </si>
  <si>
    <t xml:space="preserve">                    614811</t>
  </si>
  <si>
    <t>Naknade za povrat više ili pogrešno uplaćenih prihoda</t>
  </si>
  <si>
    <t xml:space="preserve">                    614817</t>
  </si>
  <si>
    <t>Izvršenje sudskih presuda po ostalim osnovama</t>
  </si>
  <si>
    <t xml:space="preserve">        615000</t>
  </si>
  <si>
    <t>Kapitalni grantovi</t>
  </si>
  <si>
    <t xml:space="preserve">            615200</t>
  </si>
  <si>
    <t>Kapitalni grantovi pojedincima i neprofitnim organizacijama</t>
  </si>
  <si>
    <t xml:space="preserve">            615300</t>
  </si>
  <si>
    <t>Kapitalni grantovi neprofitnim organizacijama</t>
  </si>
  <si>
    <t xml:space="preserve">    820000</t>
  </si>
  <si>
    <t>IZDACI</t>
  </si>
  <si>
    <t xml:space="preserve">        821000</t>
  </si>
  <si>
    <t>Izdaci za nabavku stalnih sredstava</t>
  </si>
  <si>
    <t xml:space="preserve">            821100</t>
  </si>
  <si>
    <t>Nabavka zemljišta, šuma i višegodišnjih zasada</t>
  </si>
  <si>
    <t xml:space="preserve">            821200</t>
  </si>
  <si>
    <t>Nabavka građevine</t>
  </si>
  <si>
    <t xml:space="preserve">                    821211</t>
  </si>
  <si>
    <t xml:space="preserve">Nabavka zgrada </t>
  </si>
  <si>
    <t xml:space="preserve">                    821213</t>
  </si>
  <si>
    <t>nabavka ostali pomoćni građevina</t>
  </si>
  <si>
    <t xml:space="preserve">                    821221</t>
  </si>
  <si>
    <t>Vanjska rasvjeta, trotoari i ograde</t>
  </si>
  <si>
    <t xml:space="preserve">                    821223</t>
  </si>
  <si>
    <t>Vodeni putevi, zračne i morske luke</t>
  </si>
  <si>
    <t xml:space="preserve">                    821224</t>
  </si>
  <si>
    <t>Objekti vodovoda i kanalizacije</t>
  </si>
  <si>
    <t xml:space="preserve">            821300</t>
  </si>
  <si>
    <t>Nabavka opreme</t>
  </si>
  <si>
    <t xml:space="preserve">                821310</t>
  </si>
  <si>
    <t>Uredska oprema</t>
  </si>
  <si>
    <t xml:space="preserve">                821320</t>
  </si>
  <si>
    <t>Prevozna oprema</t>
  </si>
  <si>
    <t xml:space="preserve">            821400</t>
  </si>
  <si>
    <t>Nabavka ostalih stalnih sredstava</t>
  </si>
  <si>
    <t xml:space="preserve">            821500</t>
  </si>
  <si>
    <t>Nabavka stalnih sredstava u obliku prava</t>
  </si>
  <si>
    <t xml:space="preserve">                821520</t>
  </si>
  <si>
    <t>Osnivačka ulaganja</t>
  </si>
  <si>
    <t xml:space="preserve">            821600</t>
  </si>
  <si>
    <t>Rekonstrukcija i investiciono održavanje</t>
  </si>
  <si>
    <t xml:space="preserve">                    821612</t>
  </si>
  <si>
    <t>Rekonstrukcija cesta i mostova</t>
  </si>
  <si>
    <t xml:space="preserve">                    821613</t>
  </si>
  <si>
    <t>Rekonstrukcija vodenih puteva-regulacija rijeke Bužimnice</t>
  </si>
  <si>
    <t xml:space="preserve">                    821617</t>
  </si>
  <si>
    <t>Uređ. izletišta Svetinja i park Borića</t>
  </si>
  <si>
    <t xml:space="preserve">                    821626</t>
  </si>
  <si>
    <t>Rekonstrukcija Starog grada</t>
  </si>
  <si>
    <t xml:space="preserve">        823000</t>
  </si>
  <si>
    <t>Otplate dugova</t>
  </si>
  <si>
    <t xml:space="preserve">                    823332</t>
  </si>
  <si>
    <t>otplata kredita za sekundarnu vodovodnu mrežu</t>
  </si>
  <si>
    <t xml:space="preserve">    990000</t>
  </si>
  <si>
    <t>konto budžetske rezerve</t>
  </si>
  <si>
    <t>KAPITALNI TRANSFERI</t>
  </si>
  <si>
    <t>BUDŽET 2018</t>
  </si>
  <si>
    <t>Ukupno</t>
  </si>
  <si>
    <t>Stredstva budžeta</t>
  </si>
  <si>
    <t>Vlastiti ptihodi</t>
  </si>
  <si>
    <t>Namjenski prihodi</t>
  </si>
  <si>
    <t>Index 
(9/3)</t>
  </si>
  <si>
    <t xml:space="preserve">                    721233</t>
  </si>
  <si>
    <t xml:space="preserve">        723000</t>
  </si>
  <si>
    <t xml:space="preserve">                723130</t>
  </si>
  <si>
    <t xml:space="preserve">                    611228</t>
  </si>
  <si>
    <t xml:space="preserve">                    613912</t>
  </si>
  <si>
    <t xml:space="preserve">            615400</t>
  </si>
  <si>
    <t xml:space="preserve">                821590</t>
  </si>
  <si>
    <t>Prihod od prodaje stanova koji su u vlasništvu nadležnog nivoa vlasti</t>
  </si>
  <si>
    <t>Novčane kazne (neporeske prirode)</t>
  </si>
  <si>
    <t>Po opštinskim propisima</t>
  </si>
  <si>
    <t>Pomoć u slučaju teže invalidnost</t>
  </si>
  <si>
    <t>Usluge štampanja</t>
  </si>
  <si>
    <t>Kapitalni grant Javnim preduzećima</t>
  </si>
  <si>
    <t>Ostala stalna sredstva u obliku prava</t>
  </si>
  <si>
    <t>600000
+820000
+990000</t>
  </si>
  <si>
    <t>700000
+810000</t>
  </si>
  <si>
    <t>NEPOREZNI PRIHODI</t>
  </si>
  <si>
    <t>Ekonomski kod</t>
  </si>
  <si>
    <t>Opis ekonomskog koda</t>
  </si>
  <si>
    <t>Posebna vodoprivredna naknada za zaštitu od poplava</t>
  </si>
  <si>
    <t>Prihodi od davanja prva na eksploataciju prirodnih resursa, patenata i autorskih prava-koncesije</t>
  </si>
  <si>
    <t>Prihodi od iznajmljivanja poslovnih prostora-stanarine</t>
  </si>
  <si>
    <t>Naknade troškova uposlenih iz radnog odnosa</t>
  </si>
  <si>
    <t>Naknade za prevoz na posao i s posla</t>
  </si>
  <si>
    <t>Transfer za razvoj turizma u F BiH-ILDP projojekt</t>
  </si>
  <si>
    <t>NEISPLAĆENE OBAVEZE IZ PREDHODNE GODINE (DEFICIT BUDŽETA)</t>
  </si>
  <si>
    <t>Izvršenje Budžeta za 
period od 
I-VI 2018.god.</t>
  </si>
  <si>
    <t>BUDŽET 2019</t>
  </si>
  <si>
    <t>Prihodi od indirektni poreza na ime finansiranja autocesta u F BiH</t>
  </si>
  <si>
    <t>Posebna vodoprivredna naknada za promjenu režima voda</t>
  </si>
  <si>
    <t>Specijalna oprema</t>
  </si>
  <si>
    <t>Otpremnine zbog odlaska u peniziju</t>
  </si>
  <si>
    <t>Član 2.</t>
  </si>
  <si>
    <t>Prihodi i rashodi po gupama utvrđuju se u Pregledu prihoda i primitaka, rashoda i izdataka za 2019.godinu, kako slijedi:</t>
  </si>
  <si>
    <t>Donacije za zaobilaznicu</t>
  </si>
  <si>
    <t>Donacija od BH Telecoma za opremanje vatrogasnih vozila</t>
  </si>
  <si>
    <t>Donacija od USK-a za značajne datume općine Bužim</t>
  </si>
  <si>
    <t>Donacija od V F BiH za značajne datume općine Bužim</t>
  </si>
  <si>
    <t>Donacije ukupno:</t>
  </si>
  <si>
    <t>Primljeni kapitalni transferi od inoz. vlada i među. org. za projekat Decent</t>
  </si>
  <si>
    <t>Primljeni kapitalni transferi od inoz. vlada i među. org. za projekt Kesten</t>
  </si>
  <si>
    <t>Primljeni kapitalni transferi od Federacije-projekta Borići</t>
  </si>
  <si>
    <t>Primljeni kapitalni transferi od Federacije-projek- teh. Dokument. džamija Lubarda</t>
  </si>
  <si>
    <t>Primljeni kapitalni transferi od Federacije za izgradnju putne mreže</t>
  </si>
  <si>
    <t>Primljeni kapitalni transferi od Federacije za  projekat adresnog registra</t>
  </si>
  <si>
    <t>Primljeni kapitalni transferi od Federacije za  projekat vodovod Pivnice</t>
  </si>
  <si>
    <t>Primljeni kapitalni transferi od kantona, ukupno:</t>
  </si>
  <si>
    <t>Primljeni kapitalni transferi od kantona- projekat prostorni plan</t>
  </si>
  <si>
    <t>Primljeni kapitalni transferi od kantona- projekat kuća paraplegičara</t>
  </si>
  <si>
    <t>Primljeni kapitalni transferi od kantona- projekat Muzej soba 505</t>
  </si>
  <si>
    <t>Primljeni kapitalni transferi od kantona- projektno tehnička dokume. za dječiji vrtić</t>
  </si>
  <si>
    <t>Primljeni kapitalni transferi od kantona- projekat jama grobnica</t>
  </si>
  <si>
    <t>Primljeni kapitalni transferi od kantona- projekat Decent</t>
  </si>
  <si>
    <t>Primljeni kapitalni transferi od kantona- projekat izgradnje doma za nezbri. djecu</t>
  </si>
  <si>
    <t>Primljeni kapitalni transferi od kantona- projekat izgradnje putne mreže</t>
  </si>
  <si>
    <t>Primljeni kapitalni transferi od kantona- projekat izgradnje vodovoda Musići</t>
  </si>
  <si>
    <t>Primljeni kapitalni transferi od kantona- projekat sanacije i čišćenja rijeka i potoka</t>
  </si>
  <si>
    <t>Kapitalni transferi od pojedinaca- MZ-a, izgradnja putne mreže</t>
  </si>
  <si>
    <t>Primici od prodaje stalnih sredstava- poslovni prostor u zrgadi P+2</t>
  </si>
  <si>
    <t xml:space="preserve">Primljeni kapitalni transferi od inoz. vlada i među. organizacija ukupno: </t>
  </si>
  <si>
    <t>Kapitalni transferi od ostalih razina vlasti, ukupno:</t>
  </si>
  <si>
    <t>Primljeni kapitalni transferi od Federacije, ukupno:</t>
  </si>
  <si>
    <t>Kapitalni transferi od nevladinih izvora, ukupno:</t>
  </si>
  <si>
    <t>Primljeni kapitalni transferi od Federacije-projekta jama grobnica</t>
  </si>
  <si>
    <t>Primljeni kapitalni transferi od Federacije za  projekat Starog grada Bužim</t>
  </si>
  <si>
    <t>Primljeni kapitalni transferi od Federacije za  projekat OŠ Bužim</t>
  </si>
  <si>
    <t>BUDŽET 2018/ REBALANS</t>
  </si>
  <si>
    <t>0.00</t>
  </si>
  <si>
    <t>Primljeni kapitalni transferi od opcina</t>
  </si>
  <si>
    <t>Primljeni kapitalni transferi od kantona- za vatrogasnu cistrenu</t>
  </si>
  <si>
    <t>Primljeni grantovi od kantona-prihodi Centra za socijalni rad</t>
  </si>
  <si>
    <t>Prihodi od pružanja usluga građanima od Općine i Centra za socijlani rad</t>
  </si>
  <si>
    <t>Transfer za izbore</t>
  </si>
  <si>
    <t>Beneficije za socijalnu zaštitu</t>
  </si>
</sst>
</file>

<file path=xl/styles.xml><?xml version="1.0" encoding="utf-8"?>
<styleSheet xmlns="http://schemas.openxmlformats.org/spreadsheetml/2006/main">
  <numFmts count="32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m/d/yy"/>
    <numFmt numFmtId="169" formatCode="d\-mmm\-yy"/>
    <numFmt numFmtId="170" formatCode="d\-mmm"/>
    <numFmt numFmtId="171" formatCode="mmmm\-yy"/>
    <numFmt numFmtId="172" formatCode="h:mm"/>
    <numFmt numFmtId="173" formatCode="h:mm:ss"/>
    <numFmt numFmtId="174" formatCode="m/d/yy\ h:mm"/>
    <numFmt numFmtId="175" formatCode="#,##0_);\(#,##0\)"/>
    <numFmt numFmtId="176" formatCode="#,##0_);[Red]\(#,##0\)"/>
    <numFmt numFmtId="177" formatCode="#,##0.00_);\(#,##0.00\)"/>
    <numFmt numFmtId="178" formatCode="#,##0.00_);[Red]\(#,##0.00\)"/>
    <numFmt numFmtId="179" formatCode="_(* #,##0_);_(* \(#,##0\);_(* &quot;-&quot;_);_(@_)"/>
    <numFmt numFmtId="180" formatCode="_(\$* #,##0_);_(\$* \(#,##0\);_(\$* &quot;-&quot;_);_(@_)"/>
    <numFmt numFmtId="181" formatCode="_(* #,##0.00_);_(* \(#,##0.00\);_(* &quot;-&quot;??_);_(@_)"/>
    <numFmt numFmtId="182" formatCode="_(\$* #,##0.00_);_(\$* \(#,##0.00\);_(\$* &quot;-&quot;??_);_(@_)"/>
    <numFmt numFmtId="183" formatCode="#\ #0.0E+0"/>
    <numFmt numFmtId="184" formatCode="###,###,###,##0.00"/>
    <numFmt numFmtId="185" formatCode="0.00000"/>
    <numFmt numFmtId="186" formatCode="0.0000"/>
    <numFmt numFmtId="187" formatCode="0.000"/>
  </numFmts>
  <fonts count="40">
    <font>
      <sz val="10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0" fontId="3" fillId="0" borderId="0" applyNumberFormat="0" applyFill="0" applyBorder="0" applyProtection="0">
      <alignment horizontal="left"/>
    </xf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84" fontId="4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left"/>
    </xf>
    <xf numFmtId="184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 wrapText="1"/>
    </xf>
    <xf numFmtId="184" fontId="4" fillId="0" borderId="10" xfId="0" applyNumberFormat="1" applyFont="1" applyBorder="1" applyAlignment="1">
      <alignment horizontal="right" wrapText="1"/>
    </xf>
    <xf numFmtId="184" fontId="5" fillId="0" borderId="1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2" fontId="5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EFFFF"/>
      <rgbColor rgb="00FF0400"/>
      <rgbColor rgb="0000FF00"/>
      <rgbColor rgb="000004FF"/>
      <rgbColor rgb="00FFFF00"/>
      <rgbColor rgb="00FF04FF"/>
      <rgbColor rgb="0000FFFF"/>
      <rgbColor rgb="00840400"/>
      <rgbColor rgb="00008600"/>
      <rgbColor rgb="00000484"/>
      <rgbColor rgb="00848600"/>
      <rgbColor rgb="00840484"/>
      <rgbColor rgb="00008684"/>
      <rgbColor rgb="00C6C7C6"/>
      <rgbColor rgb="00848684"/>
      <rgbColor rgb="009496FF"/>
      <rgbColor rgb="00943463"/>
      <rgbColor rgb="00FFFFC6"/>
      <rgbColor rgb="00C6FFFF"/>
      <rgbColor rgb="00630463"/>
      <rgbColor rgb="00FF8684"/>
      <rgbColor rgb="000065C6"/>
      <rgbColor rgb="00C6C7FF"/>
      <rgbColor rgb="00000484"/>
      <rgbColor rgb="00FF04FF"/>
      <rgbColor rgb="00FFFF00"/>
      <rgbColor rgb="0000FFFF"/>
      <rgbColor rgb="00840484"/>
      <rgbColor rgb="00840400"/>
      <rgbColor rgb="00008684"/>
      <rgbColor rgb="000004FF"/>
      <rgbColor rgb="0000C7FF"/>
      <rgbColor rgb="00C6FFFF"/>
      <rgbColor rgb="00C6FFC6"/>
      <rgbColor rgb="00FFFF94"/>
      <rgbColor rgb="0094CFFF"/>
      <rgbColor rgb="00FF96C6"/>
      <rgbColor rgb="00C696FF"/>
      <rgbColor rgb="00FFCF94"/>
      <rgbColor rgb="003165FF"/>
      <rgbColor rgb="0031C7C6"/>
      <rgbColor rgb="0094C700"/>
      <rgbColor rgb="00FFC700"/>
      <rgbColor rgb="00FF9600"/>
      <rgbColor rgb="00FF6500"/>
      <rgbColor rgb="00636594"/>
      <rgbColor rgb="00949694"/>
      <rgbColor rgb="00003463"/>
      <rgbColor rgb="00319663"/>
      <rgbColor rgb="00003400"/>
      <rgbColor rgb="00313400"/>
      <rgbColor rgb="00943400"/>
      <rgbColor rgb="00943463"/>
      <rgbColor rgb="00313494"/>
      <rgbColor rgb="0031343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J299"/>
  <sheetViews>
    <sheetView tabSelected="1" zoomScalePageLayoutView="0" workbookViewId="0" topLeftCell="A1">
      <selection activeCell="I305" sqref="I305"/>
    </sheetView>
  </sheetViews>
  <sheetFormatPr defaultColWidth="9.140625" defaultRowHeight="12.75"/>
  <cols>
    <col min="1" max="1" width="9.8515625" style="0" customWidth="1"/>
    <col min="2" max="2" width="56.7109375" style="0" customWidth="1"/>
    <col min="3" max="3" width="11.421875" style="0" customWidth="1"/>
    <col min="4" max="4" width="9.7109375" style="16" customWidth="1"/>
    <col min="5" max="7" width="9.7109375" style="0" customWidth="1"/>
    <col min="8" max="8" width="9.57421875" style="0" customWidth="1"/>
    <col min="9" max="9" width="9.7109375" style="0" customWidth="1"/>
    <col min="10" max="10" width="6.7109375" style="0" customWidth="1"/>
  </cols>
  <sheetData>
    <row r="1" spans="1:4" ht="12.75">
      <c r="A1" s="17"/>
      <c r="B1" s="18" t="s">
        <v>495</v>
      </c>
      <c r="D1"/>
    </row>
    <row r="2" spans="1:4" ht="12.75">
      <c r="A2" s="19" t="s">
        <v>496</v>
      </c>
      <c r="D2"/>
    </row>
    <row r="3" spans="1:10" ht="16.5" customHeight="1">
      <c r="A3" s="23" t="s">
        <v>480</v>
      </c>
      <c r="B3" s="23" t="s">
        <v>481</v>
      </c>
      <c r="C3" s="21" t="s">
        <v>457</v>
      </c>
      <c r="D3" s="21"/>
      <c r="E3" s="21" t="s">
        <v>490</v>
      </c>
      <c r="F3" s="22"/>
      <c r="G3" s="22"/>
      <c r="H3" s="22"/>
      <c r="I3" s="22"/>
      <c r="J3" s="22"/>
    </row>
    <row r="4" spans="1:10" ht="60.75" customHeight="1">
      <c r="A4" s="24"/>
      <c r="B4" s="24"/>
      <c r="C4" s="2" t="s">
        <v>529</v>
      </c>
      <c r="D4" s="2" t="s">
        <v>489</v>
      </c>
      <c r="E4" s="2" t="s">
        <v>459</v>
      </c>
      <c r="F4" s="2" t="s">
        <v>460</v>
      </c>
      <c r="G4" s="2" t="s">
        <v>461</v>
      </c>
      <c r="H4" s="2" t="s">
        <v>190</v>
      </c>
      <c r="I4" s="2" t="s">
        <v>458</v>
      </c>
      <c r="J4" s="2" t="s">
        <v>462</v>
      </c>
    </row>
    <row r="5" spans="1:10" ht="12.75">
      <c r="A5" s="1">
        <v>1</v>
      </c>
      <c r="B5" s="1">
        <v>2</v>
      </c>
      <c r="C5" s="1">
        <v>3</v>
      </c>
      <c r="D5" s="2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</row>
    <row r="6" spans="1:10" ht="27" customHeight="1">
      <c r="A6" s="13" t="s">
        <v>478</v>
      </c>
      <c r="B6" s="10" t="s">
        <v>0</v>
      </c>
      <c r="C6" s="3">
        <f aca="true" t="shared" si="0" ref="C6:H6">C11+C155</f>
        <v>7522892</v>
      </c>
      <c r="D6" s="14">
        <f t="shared" si="0"/>
        <v>1965820.05</v>
      </c>
      <c r="E6" s="3">
        <f t="shared" si="0"/>
        <v>3381157</v>
      </c>
      <c r="F6" s="3">
        <f t="shared" si="0"/>
        <v>0</v>
      </c>
      <c r="G6" s="3">
        <f t="shared" si="0"/>
        <v>2536956</v>
      </c>
      <c r="H6" s="3">
        <f t="shared" si="0"/>
        <v>225286</v>
      </c>
      <c r="I6" s="3">
        <f>E6+F6+G6+H6</f>
        <v>6143399</v>
      </c>
      <c r="J6" s="4">
        <f>I6/C6*100</f>
        <v>81.6627302372545</v>
      </c>
    </row>
    <row r="7" spans="1:10" ht="12.75">
      <c r="A7" s="8"/>
      <c r="B7" s="6"/>
      <c r="C7" s="7"/>
      <c r="D7" s="15"/>
      <c r="E7" s="7"/>
      <c r="F7" s="7"/>
      <c r="G7" s="7"/>
      <c r="H7" s="7"/>
      <c r="I7" s="7"/>
      <c r="J7" s="4"/>
    </row>
    <row r="8" spans="1:10" ht="33.75">
      <c r="A8" s="13" t="s">
        <v>477</v>
      </c>
      <c r="B8" s="10" t="s">
        <v>0</v>
      </c>
      <c r="C8" s="3">
        <f aca="true" t="shared" si="1" ref="C8:H8">C159+C274+C299</f>
        <v>7522892</v>
      </c>
      <c r="D8" s="14">
        <f t="shared" si="1"/>
        <v>1485523.42</v>
      </c>
      <c r="E8" s="3">
        <f t="shared" si="1"/>
        <v>3555812</v>
      </c>
      <c r="F8" s="3">
        <f t="shared" si="1"/>
        <v>0</v>
      </c>
      <c r="G8" s="3">
        <f t="shared" si="1"/>
        <v>2542587</v>
      </c>
      <c r="H8" s="3">
        <f t="shared" si="1"/>
        <v>45000</v>
      </c>
      <c r="I8" s="3">
        <f>E8+F8+G8+H8</f>
        <v>6143399</v>
      </c>
      <c r="J8" s="4">
        <f aca="true" t="shared" si="2" ref="J8:J70">I8/C8*100</f>
        <v>81.6627302372545</v>
      </c>
    </row>
    <row r="9" spans="1:10" ht="12.75">
      <c r="A9" s="8" t="s">
        <v>0</v>
      </c>
      <c r="B9" s="6" t="s">
        <v>0</v>
      </c>
      <c r="C9" s="7" t="s">
        <v>0</v>
      </c>
      <c r="D9" s="15" t="s">
        <v>0</v>
      </c>
      <c r="E9" s="7"/>
      <c r="F9" s="7"/>
      <c r="G9" s="7"/>
      <c r="H9" s="7"/>
      <c r="I9" s="7" t="s">
        <v>0</v>
      </c>
      <c r="J9" s="4"/>
    </row>
    <row r="10" spans="1:10" ht="12.75">
      <c r="A10" s="8"/>
      <c r="B10" s="6"/>
      <c r="C10" s="7"/>
      <c r="D10" s="15"/>
      <c r="E10" s="7"/>
      <c r="F10" s="7"/>
      <c r="G10" s="7"/>
      <c r="H10" s="7"/>
      <c r="I10" s="7"/>
      <c r="J10" s="4"/>
    </row>
    <row r="11" spans="1:10" s="5" customFormat="1" ht="12.75">
      <c r="A11" s="9" t="s">
        <v>1</v>
      </c>
      <c r="B11" s="10" t="s">
        <v>2</v>
      </c>
      <c r="C11" s="3">
        <f aca="true" t="shared" si="3" ref="C11:H11">C12+C52+C111+C122+C153</f>
        <v>7422892</v>
      </c>
      <c r="D11" s="14">
        <f t="shared" si="3"/>
        <v>1965820.05</v>
      </c>
      <c r="E11" s="3">
        <f t="shared" si="3"/>
        <v>3301157</v>
      </c>
      <c r="F11" s="3">
        <f t="shared" si="3"/>
        <v>0</v>
      </c>
      <c r="G11" s="3">
        <f t="shared" si="3"/>
        <v>2536956</v>
      </c>
      <c r="H11" s="3">
        <f t="shared" si="3"/>
        <v>225286</v>
      </c>
      <c r="I11" s="3">
        <f>E11+F11+G11+H11</f>
        <v>6063399</v>
      </c>
      <c r="J11" s="4">
        <f t="shared" si="2"/>
        <v>81.68513026998102</v>
      </c>
    </row>
    <row r="12" spans="1:10" s="5" customFormat="1" ht="12.75">
      <c r="A12" s="9" t="s">
        <v>3</v>
      </c>
      <c r="B12" s="10" t="s">
        <v>4</v>
      </c>
      <c r="C12" s="3">
        <f aca="true" t="shared" si="4" ref="C12:H12">C13+C18+C21+C31+C35+C43+C47</f>
        <v>2941635</v>
      </c>
      <c r="D12" s="14">
        <f t="shared" si="4"/>
        <v>1304809.67</v>
      </c>
      <c r="E12" s="3">
        <f t="shared" si="4"/>
        <v>2724690</v>
      </c>
      <c r="F12" s="3">
        <f t="shared" si="4"/>
        <v>0</v>
      </c>
      <c r="G12" s="3">
        <f t="shared" si="4"/>
        <v>318050</v>
      </c>
      <c r="H12" s="3">
        <f t="shared" si="4"/>
        <v>0</v>
      </c>
      <c r="I12" s="3">
        <f aca="true" t="shared" si="5" ref="I12:I74">E12+F12+G12+H12</f>
        <v>3042740</v>
      </c>
      <c r="J12" s="4">
        <f t="shared" si="2"/>
        <v>103.43703416637346</v>
      </c>
    </row>
    <row r="13" spans="1:10" ht="12.75">
      <c r="A13" s="9" t="s">
        <v>5</v>
      </c>
      <c r="B13" s="10" t="s">
        <v>6</v>
      </c>
      <c r="C13" s="3">
        <f aca="true" t="shared" si="6" ref="C13:H13">SUM(C14:C17)</f>
        <v>1000</v>
      </c>
      <c r="D13" s="14">
        <f t="shared" si="6"/>
        <v>67.93</v>
      </c>
      <c r="E13" s="3">
        <f t="shared" si="6"/>
        <v>1000</v>
      </c>
      <c r="F13" s="3">
        <f t="shared" si="6"/>
        <v>0</v>
      </c>
      <c r="G13" s="3">
        <f t="shared" si="6"/>
        <v>0</v>
      </c>
      <c r="H13" s="3">
        <f t="shared" si="6"/>
        <v>0</v>
      </c>
      <c r="I13" s="3">
        <f t="shared" si="5"/>
        <v>1000</v>
      </c>
      <c r="J13" s="4">
        <f t="shared" si="2"/>
        <v>100</v>
      </c>
    </row>
    <row r="14" spans="1:10" ht="12.75">
      <c r="A14" s="8" t="s">
        <v>7</v>
      </c>
      <c r="B14" s="6" t="s">
        <v>8</v>
      </c>
      <c r="C14" s="7">
        <v>100</v>
      </c>
      <c r="D14" s="15">
        <v>0</v>
      </c>
      <c r="E14" s="7">
        <v>100</v>
      </c>
      <c r="F14" s="7"/>
      <c r="G14" s="7"/>
      <c r="H14" s="7"/>
      <c r="I14" s="3">
        <f t="shared" si="5"/>
        <v>100</v>
      </c>
      <c r="J14" s="4">
        <f t="shared" si="2"/>
        <v>100</v>
      </c>
    </row>
    <row r="15" spans="1:10" ht="12.75">
      <c r="A15" s="8" t="s">
        <v>9</v>
      </c>
      <c r="B15" s="6" t="s">
        <v>10</v>
      </c>
      <c r="C15" s="7">
        <v>100</v>
      </c>
      <c r="D15" s="15">
        <v>0</v>
      </c>
      <c r="E15" s="7">
        <v>100</v>
      </c>
      <c r="F15" s="7"/>
      <c r="G15" s="7"/>
      <c r="H15" s="7"/>
      <c r="I15" s="3">
        <f t="shared" si="5"/>
        <v>100</v>
      </c>
      <c r="J15" s="4">
        <f t="shared" si="2"/>
        <v>100</v>
      </c>
    </row>
    <row r="16" spans="1:10" ht="12.75">
      <c r="A16" s="8" t="s">
        <v>11</v>
      </c>
      <c r="B16" s="6" t="s">
        <v>12</v>
      </c>
      <c r="C16" s="7">
        <v>100</v>
      </c>
      <c r="D16" s="15">
        <v>0</v>
      </c>
      <c r="E16" s="7">
        <v>100</v>
      </c>
      <c r="F16" s="7"/>
      <c r="G16" s="7"/>
      <c r="H16" s="7"/>
      <c r="I16" s="3">
        <f t="shared" si="5"/>
        <v>100</v>
      </c>
      <c r="J16" s="4">
        <f t="shared" si="2"/>
        <v>100</v>
      </c>
    </row>
    <row r="17" spans="1:10" ht="12.75">
      <c r="A17" s="8" t="s">
        <v>13</v>
      </c>
      <c r="B17" s="6" t="s">
        <v>14</v>
      </c>
      <c r="C17" s="7">
        <v>700</v>
      </c>
      <c r="D17" s="15">
        <v>67.93</v>
      </c>
      <c r="E17" s="7">
        <v>700</v>
      </c>
      <c r="F17" s="7"/>
      <c r="G17" s="7"/>
      <c r="H17" s="7"/>
      <c r="I17" s="3">
        <f t="shared" si="5"/>
        <v>700</v>
      </c>
      <c r="J17" s="4">
        <f t="shared" si="2"/>
        <v>100</v>
      </c>
    </row>
    <row r="18" spans="1:10" s="5" customFormat="1" ht="12.75">
      <c r="A18" s="9" t="s">
        <v>15</v>
      </c>
      <c r="B18" s="10" t="s">
        <v>16</v>
      </c>
      <c r="C18" s="3">
        <f aca="true" t="shared" si="7" ref="C18:H18">SUM(C19:C20)</f>
        <v>2000</v>
      </c>
      <c r="D18" s="14">
        <f t="shared" si="7"/>
        <v>5.7</v>
      </c>
      <c r="E18" s="3">
        <f t="shared" si="7"/>
        <v>2000</v>
      </c>
      <c r="F18" s="3">
        <f t="shared" si="7"/>
        <v>0</v>
      </c>
      <c r="G18" s="3">
        <f t="shared" si="7"/>
        <v>0</v>
      </c>
      <c r="H18" s="3">
        <f t="shared" si="7"/>
        <v>0</v>
      </c>
      <c r="I18" s="3">
        <f t="shared" si="5"/>
        <v>2000</v>
      </c>
      <c r="J18" s="4">
        <f t="shared" si="2"/>
        <v>100</v>
      </c>
    </row>
    <row r="19" spans="1:10" ht="12.75">
      <c r="A19" s="8" t="s">
        <v>17</v>
      </c>
      <c r="B19" s="6" t="s">
        <v>18</v>
      </c>
      <c r="C19" s="7">
        <v>1500</v>
      </c>
      <c r="D19" s="15">
        <v>5.7</v>
      </c>
      <c r="E19" s="7">
        <v>1500</v>
      </c>
      <c r="F19" s="7"/>
      <c r="G19" s="7"/>
      <c r="H19" s="7"/>
      <c r="I19" s="3">
        <f t="shared" si="5"/>
        <v>1500</v>
      </c>
      <c r="J19" s="4">
        <f t="shared" si="2"/>
        <v>100</v>
      </c>
    </row>
    <row r="20" spans="1:10" ht="12.75">
      <c r="A20" s="8" t="s">
        <v>19</v>
      </c>
      <c r="B20" s="6" t="s">
        <v>20</v>
      </c>
      <c r="C20" s="7">
        <v>500</v>
      </c>
      <c r="D20" s="15">
        <v>0</v>
      </c>
      <c r="E20" s="7">
        <v>500</v>
      </c>
      <c r="F20" s="7"/>
      <c r="G20" s="7"/>
      <c r="H20" s="7"/>
      <c r="I20" s="3">
        <f t="shared" si="5"/>
        <v>500</v>
      </c>
      <c r="J20" s="4">
        <f t="shared" si="2"/>
        <v>100</v>
      </c>
    </row>
    <row r="21" spans="1:10" s="5" customFormat="1" ht="12.75">
      <c r="A21" s="9" t="s">
        <v>21</v>
      </c>
      <c r="B21" s="10" t="s">
        <v>22</v>
      </c>
      <c r="C21" s="3">
        <f aca="true" t="shared" si="8" ref="C21:H21">C22+C26+C28</f>
        <v>215000</v>
      </c>
      <c r="D21" s="14">
        <f t="shared" si="8"/>
        <v>111648.26</v>
      </c>
      <c r="E21" s="3">
        <f t="shared" si="8"/>
        <v>217450</v>
      </c>
      <c r="F21" s="3">
        <f t="shared" si="8"/>
        <v>0</v>
      </c>
      <c r="G21" s="3">
        <f t="shared" si="8"/>
        <v>0</v>
      </c>
      <c r="H21" s="3">
        <f t="shared" si="8"/>
        <v>0</v>
      </c>
      <c r="I21" s="3">
        <f t="shared" si="5"/>
        <v>217450</v>
      </c>
      <c r="J21" s="4">
        <f t="shared" si="2"/>
        <v>101.13953488372094</v>
      </c>
    </row>
    <row r="22" spans="1:10" ht="12.75">
      <c r="A22" s="8" t="s">
        <v>23</v>
      </c>
      <c r="B22" s="6" t="s">
        <v>24</v>
      </c>
      <c r="C22" s="7">
        <f aca="true" t="shared" si="9" ref="C22:H22">SUM(C23:C25)</f>
        <v>127500</v>
      </c>
      <c r="D22" s="15">
        <f t="shared" si="9"/>
        <v>60865.46</v>
      </c>
      <c r="E22" s="7">
        <f t="shared" si="9"/>
        <v>170400</v>
      </c>
      <c r="F22" s="7">
        <f t="shared" si="9"/>
        <v>0</v>
      </c>
      <c r="G22" s="7">
        <f t="shared" si="9"/>
        <v>0</v>
      </c>
      <c r="H22" s="7">
        <f t="shared" si="9"/>
        <v>0</v>
      </c>
      <c r="I22" s="3">
        <f t="shared" si="5"/>
        <v>170400</v>
      </c>
      <c r="J22" s="4">
        <f t="shared" si="2"/>
        <v>133.64705882352942</v>
      </c>
    </row>
    <row r="23" spans="1:10" ht="12.75">
      <c r="A23" s="8" t="s">
        <v>25</v>
      </c>
      <c r="B23" s="6" t="s">
        <v>26</v>
      </c>
      <c r="C23" s="7">
        <v>35000</v>
      </c>
      <c r="D23" s="15">
        <v>23532.68</v>
      </c>
      <c r="E23" s="7">
        <v>42000</v>
      </c>
      <c r="F23" s="7"/>
      <c r="G23" s="7"/>
      <c r="H23" s="7"/>
      <c r="I23" s="3">
        <f t="shared" si="5"/>
        <v>42000</v>
      </c>
      <c r="J23" s="4">
        <f t="shared" si="2"/>
        <v>120</v>
      </c>
    </row>
    <row r="24" spans="1:10" ht="12.75">
      <c r="A24" s="8" t="s">
        <v>27</v>
      </c>
      <c r="B24" s="6" t="s">
        <v>28</v>
      </c>
      <c r="C24" s="7">
        <v>12500</v>
      </c>
      <c r="D24" s="15">
        <v>4002.78</v>
      </c>
      <c r="E24" s="7">
        <v>25600</v>
      </c>
      <c r="F24" s="7"/>
      <c r="G24" s="7"/>
      <c r="H24" s="7"/>
      <c r="I24" s="3">
        <f t="shared" si="5"/>
        <v>25600</v>
      </c>
      <c r="J24" s="4">
        <f t="shared" si="2"/>
        <v>204.8</v>
      </c>
    </row>
    <row r="25" spans="1:10" ht="12.75">
      <c r="A25" s="8" t="s">
        <v>29</v>
      </c>
      <c r="B25" s="6" t="s">
        <v>30</v>
      </c>
      <c r="C25" s="7">
        <v>80000</v>
      </c>
      <c r="D25" s="15">
        <v>33330</v>
      </c>
      <c r="E25" s="7">
        <v>102800</v>
      </c>
      <c r="F25" s="7"/>
      <c r="G25" s="7"/>
      <c r="H25" s="7"/>
      <c r="I25" s="3">
        <f t="shared" si="5"/>
        <v>102800</v>
      </c>
      <c r="J25" s="4">
        <f t="shared" si="2"/>
        <v>128.5</v>
      </c>
    </row>
    <row r="26" spans="1:10" ht="12.75">
      <c r="A26" s="8" t="s">
        <v>31</v>
      </c>
      <c r="B26" s="6" t="s">
        <v>32</v>
      </c>
      <c r="C26" s="7">
        <f aca="true" t="shared" si="10" ref="C26:H26">C27</f>
        <v>4000</v>
      </c>
      <c r="D26" s="15">
        <f t="shared" si="10"/>
        <v>2648.28</v>
      </c>
      <c r="E26" s="7">
        <f t="shared" si="10"/>
        <v>3750</v>
      </c>
      <c r="F26" s="7">
        <f t="shared" si="10"/>
        <v>0</v>
      </c>
      <c r="G26" s="7">
        <f t="shared" si="10"/>
        <v>0</v>
      </c>
      <c r="H26" s="7">
        <f t="shared" si="10"/>
        <v>0</v>
      </c>
      <c r="I26" s="3">
        <f t="shared" si="5"/>
        <v>3750</v>
      </c>
      <c r="J26" s="4">
        <f t="shared" si="2"/>
        <v>93.75</v>
      </c>
    </row>
    <row r="27" spans="1:10" ht="12.75">
      <c r="A27" s="8" t="s">
        <v>33</v>
      </c>
      <c r="B27" s="6" t="s">
        <v>32</v>
      </c>
      <c r="C27" s="7">
        <v>4000</v>
      </c>
      <c r="D27" s="15">
        <v>2648.28</v>
      </c>
      <c r="E27" s="7">
        <v>3750</v>
      </c>
      <c r="F27" s="7"/>
      <c r="G27" s="7"/>
      <c r="H27" s="7"/>
      <c r="I27" s="3">
        <f t="shared" si="5"/>
        <v>3750</v>
      </c>
      <c r="J27" s="4">
        <f t="shared" si="2"/>
        <v>93.75</v>
      </c>
    </row>
    <row r="28" spans="1:10" ht="12.75">
      <c r="A28" s="8" t="s">
        <v>34</v>
      </c>
      <c r="B28" s="6" t="s">
        <v>35</v>
      </c>
      <c r="C28" s="7">
        <f aca="true" t="shared" si="11" ref="C28:H28">C29+C30</f>
        <v>83500</v>
      </c>
      <c r="D28" s="15">
        <f t="shared" si="11"/>
        <v>48134.52</v>
      </c>
      <c r="E28" s="7">
        <f t="shared" si="11"/>
        <v>43300</v>
      </c>
      <c r="F28" s="7">
        <f t="shared" si="11"/>
        <v>0</v>
      </c>
      <c r="G28" s="7">
        <f t="shared" si="11"/>
        <v>0</v>
      </c>
      <c r="H28" s="7">
        <f t="shared" si="11"/>
        <v>0</v>
      </c>
      <c r="I28" s="3">
        <f t="shared" si="5"/>
        <v>43300</v>
      </c>
      <c r="J28" s="4">
        <f t="shared" si="2"/>
        <v>51.8562874251497</v>
      </c>
    </row>
    <row r="29" spans="1:10" ht="12.75">
      <c r="A29" s="8" t="s">
        <v>36</v>
      </c>
      <c r="B29" s="6" t="s">
        <v>37</v>
      </c>
      <c r="C29" s="7">
        <v>72000</v>
      </c>
      <c r="D29" s="15">
        <v>47152.52</v>
      </c>
      <c r="E29" s="7">
        <v>40000</v>
      </c>
      <c r="F29" s="7"/>
      <c r="G29" s="7"/>
      <c r="H29" s="7"/>
      <c r="I29" s="3">
        <f t="shared" si="5"/>
        <v>40000</v>
      </c>
      <c r="J29" s="4">
        <f t="shared" si="2"/>
        <v>55.55555555555556</v>
      </c>
    </row>
    <row r="30" spans="1:10" ht="12.75">
      <c r="A30" s="8" t="s">
        <v>38</v>
      </c>
      <c r="B30" s="6" t="s">
        <v>39</v>
      </c>
      <c r="C30" s="7">
        <v>11500</v>
      </c>
      <c r="D30" s="15">
        <v>982</v>
      </c>
      <c r="E30" s="7">
        <v>3300</v>
      </c>
      <c r="F30" s="7"/>
      <c r="G30" s="7"/>
      <c r="H30" s="7"/>
      <c r="I30" s="3">
        <f t="shared" si="5"/>
        <v>3300</v>
      </c>
      <c r="J30" s="4">
        <f t="shared" si="2"/>
        <v>28.695652173913043</v>
      </c>
    </row>
    <row r="31" spans="1:10" s="5" customFormat="1" ht="12.75">
      <c r="A31" s="9" t="s">
        <v>40</v>
      </c>
      <c r="B31" s="10" t="s">
        <v>41</v>
      </c>
      <c r="C31" s="3">
        <f aca="true" t="shared" si="12" ref="C31:H31">SUM(C32:C34)</f>
        <v>3000</v>
      </c>
      <c r="D31" s="14">
        <f t="shared" si="12"/>
        <v>0</v>
      </c>
      <c r="E31" s="3">
        <f t="shared" si="12"/>
        <v>3000</v>
      </c>
      <c r="F31" s="3">
        <f t="shared" si="12"/>
        <v>0</v>
      </c>
      <c r="G31" s="3">
        <f t="shared" si="12"/>
        <v>0</v>
      </c>
      <c r="H31" s="3">
        <f t="shared" si="12"/>
        <v>0</v>
      </c>
      <c r="I31" s="3">
        <f t="shared" si="5"/>
        <v>3000</v>
      </c>
      <c r="J31" s="4">
        <f t="shared" si="2"/>
        <v>100</v>
      </c>
    </row>
    <row r="32" spans="1:10" ht="12.75">
      <c r="A32" s="8" t="s">
        <v>42</v>
      </c>
      <c r="B32" s="6" t="s">
        <v>43</v>
      </c>
      <c r="C32" s="7">
        <v>1000</v>
      </c>
      <c r="D32" s="15">
        <v>0</v>
      </c>
      <c r="E32" s="7">
        <v>1000</v>
      </c>
      <c r="F32" s="7"/>
      <c r="G32" s="7"/>
      <c r="H32" s="7"/>
      <c r="I32" s="3">
        <f t="shared" si="5"/>
        <v>1000</v>
      </c>
      <c r="J32" s="4">
        <f t="shared" si="2"/>
        <v>100</v>
      </c>
    </row>
    <row r="33" spans="1:10" ht="12.75">
      <c r="A33" s="8" t="s">
        <v>44</v>
      </c>
      <c r="B33" s="6" t="s">
        <v>45</v>
      </c>
      <c r="C33" s="7">
        <v>500</v>
      </c>
      <c r="D33" s="15">
        <v>0</v>
      </c>
      <c r="E33" s="7">
        <v>500</v>
      </c>
      <c r="F33" s="7"/>
      <c r="G33" s="7"/>
      <c r="H33" s="7"/>
      <c r="I33" s="3">
        <f t="shared" si="5"/>
        <v>500</v>
      </c>
      <c r="J33" s="4">
        <f t="shared" si="2"/>
        <v>100</v>
      </c>
    </row>
    <row r="34" spans="1:10" ht="12.75">
      <c r="A34" s="8" t="s">
        <v>46</v>
      </c>
      <c r="B34" s="6" t="s">
        <v>47</v>
      </c>
      <c r="C34" s="7">
        <v>1500</v>
      </c>
      <c r="D34" s="15">
        <v>0</v>
      </c>
      <c r="E34" s="7">
        <v>1500</v>
      </c>
      <c r="F34" s="7"/>
      <c r="G34" s="7"/>
      <c r="H34" s="7"/>
      <c r="I34" s="3">
        <f t="shared" si="5"/>
        <v>1500</v>
      </c>
      <c r="J34" s="4">
        <f t="shared" si="2"/>
        <v>100</v>
      </c>
    </row>
    <row r="35" spans="1:10" s="5" customFormat="1" ht="12.75">
      <c r="A35" s="9" t="s">
        <v>48</v>
      </c>
      <c r="B35" s="10" t="s">
        <v>49</v>
      </c>
      <c r="C35" s="3">
        <f aca="true" t="shared" si="13" ref="C35:H35">SUM(C36:C42)</f>
        <v>296245</v>
      </c>
      <c r="D35" s="14">
        <f t="shared" si="13"/>
        <v>139162.3</v>
      </c>
      <c r="E35" s="3">
        <f t="shared" si="13"/>
        <v>344850</v>
      </c>
      <c r="F35" s="3">
        <f t="shared" si="13"/>
        <v>0</v>
      </c>
      <c r="G35" s="3">
        <f t="shared" si="13"/>
        <v>0</v>
      </c>
      <c r="H35" s="3">
        <f t="shared" si="13"/>
        <v>0</v>
      </c>
      <c r="I35" s="3">
        <f t="shared" si="5"/>
        <v>344850</v>
      </c>
      <c r="J35" s="4">
        <f t="shared" si="2"/>
        <v>116.40702796671674</v>
      </c>
    </row>
    <row r="36" spans="1:10" ht="12.75">
      <c r="A36" s="8" t="s">
        <v>50</v>
      </c>
      <c r="B36" s="6" t="s">
        <v>51</v>
      </c>
      <c r="C36" s="7">
        <v>223245</v>
      </c>
      <c r="D36" s="15">
        <v>103188.15</v>
      </c>
      <c r="E36" s="7">
        <v>271500</v>
      </c>
      <c r="F36" s="7"/>
      <c r="G36" s="7"/>
      <c r="H36" s="7"/>
      <c r="I36" s="3">
        <f t="shared" si="5"/>
        <v>271500</v>
      </c>
      <c r="J36" s="4">
        <f t="shared" si="2"/>
        <v>121.61526573943426</v>
      </c>
    </row>
    <row r="37" spans="1:10" ht="12.75">
      <c r="A37" s="8" t="s">
        <v>52</v>
      </c>
      <c r="B37" s="6" t="s">
        <v>53</v>
      </c>
      <c r="C37" s="7">
        <v>5000</v>
      </c>
      <c r="D37" s="15">
        <v>2473.12</v>
      </c>
      <c r="E37" s="7">
        <v>5600</v>
      </c>
      <c r="F37" s="7"/>
      <c r="G37" s="7"/>
      <c r="H37" s="7"/>
      <c r="I37" s="3">
        <f t="shared" si="5"/>
        <v>5600</v>
      </c>
      <c r="J37" s="4">
        <f t="shared" si="2"/>
        <v>112.00000000000001</v>
      </c>
    </row>
    <row r="38" spans="1:10" ht="12.75">
      <c r="A38" s="8" t="s">
        <v>54</v>
      </c>
      <c r="B38" s="6" t="s">
        <v>55</v>
      </c>
      <c r="C38" s="7">
        <v>1510</v>
      </c>
      <c r="D38" s="15">
        <v>440</v>
      </c>
      <c r="E38" s="7">
        <v>900</v>
      </c>
      <c r="F38" s="7"/>
      <c r="G38" s="7"/>
      <c r="H38" s="7"/>
      <c r="I38" s="3">
        <f t="shared" si="5"/>
        <v>900</v>
      </c>
      <c r="J38" s="4">
        <f t="shared" si="2"/>
        <v>59.60264900662252</v>
      </c>
    </row>
    <row r="39" spans="1:10" ht="12.75">
      <c r="A39" s="8" t="s">
        <v>56</v>
      </c>
      <c r="B39" s="6" t="s">
        <v>57</v>
      </c>
      <c r="C39" s="7">
        <v>500</v>
      </c>
      <c r="D39" s="15">
        <v>23.39</v>
      </c>
      <c r="E39" s="7">
        <v>500</v>
      </c>
      <c r="F39" s="7"/>
      <c r="G39" s="7"/>
      <c r="H39" s="7"/>
      <c r="I39" s="3">
        <f t="shared" si="5"/>
        <v>500</v>
      </c>
      <c r="J39" s="4">
        <f t="shared" si="2"/>
        <v>100</v>
      </c>
    </row>
    <row r="40" spans="1:10" ht="12.75">
      <c r="A40" s="8" t="s">
        <v>58</v>
      </c>
      <c r="B40" s="6" t="s">
        <v>59</v>
      </c>
      <c r="C40" s="7">
        <v>26000</v>
      </c>
      <c r="D40" s="15">
        <v>13539.92</v>
      </c>
      <c r="E40" s="7">
        <v>28200</v>
      </c>
      <c r="F40" s="7"/>
      <c r="G40" s="7"/>
      <c r="H40" s="7"/>
      <c r="I40" s="3">
        <f t="shared" si="5"/>
        <v>28200</v>
      </c>
      <c r="J40" s="4">
        <f t="shared" si="2"/>
        <v>108.46153846153845</v>
      </c>
    </row>
    <row r="41" spans="1:10" ht="12.75">
      <c r="A41" s="8" t="s">
        <v>60</v>
      </c>
      <c r="B41" s="6" t="s">
        <v>61</v>
      </c>
      <c r="C41" s="7">
        <v>18490</v>
      </c>
      <c r="D41" s="15">
        <v>7503.07</v>
      </c>
      <c r="E41" s="7">
        <v>20100</v>
      </c>
      <c r="F41" s="7"/>
      <c r="G41" s="7"/>
      <c r="H41" s="7"/>
      <c r="I41" s="3">
        <f t="shared" si="5"/>
        <v>20100</v>
      </c>
      <c r="J41" s="4">
        <f t="shared" si="2"/>
        <v>108.70740941049215</v>
      </c>
    </row>
    <row r="42" spans="1:10" ht="12.75">
      <c r="A42" s="8" t="s">
        <v>62</v>
      </c>
      <c r="B42" s="6" t="s">
        <v>63</v>
      </c>
      <c r="C42" s="7">
        <v>21500</v>
      </c>
      <c r="D42" s="15">
        <v>11994.65</v>
      </c>
      <c r="E42" s="7">
        <v>18050</v>
      </c>
      <c r="F42" s="7"/>
      <c r="G42" s="7"/>
      <c r="H42" s="7"/>
      <c r="I42" s="3">
        <f t="shared" si="5"/>
        <v>18050</v>
      </c>
      <c r="J42" s="4">
        <f t="shared" si="2"/>
        <v>83.95348837209302</v>
      </c>
    </row>
    <row r="43" spans="1:10" s="5" customFormat="1" ht="12.75">
      <c r="A43" s="9" t="s">
        <v>64</v>
      </c>
      <c r="B43" s="10" t="s">
        <v>65</v>
      </c>
      <c r="C43" s="3">
        <f aca="true" t="shared" si="14" ref="C43:H43">C44+C45+C46</f>
        <v>2424200</v>
      </c>
      <c r="D43" s="14">
        <f t="shared" si="14"/>
        <v>1053925.48</v>
      </c>
      <c r="E43" s="3">
        <f t="shared" si="14"/>
        <v>2156200</v>
      </c>
      <c r="F43" s="3">
        <f t="shared" si="14"/>
        <v>0</v>
      </c>
      <c r="G43" s="3">
        <f t="shared" si="14"/>
        <v>318050</v>
      </c>
      <c r="H43" s="3">
        <f t="shared" si="14"/>
        <v>0</v>
      </c>
      <c r="I43" s="3">
        <f t="shared" si="5"/>
        <v>2474250</v>
      </c>
      <c r="J43" s="4">
        <f t="shared" si="2"/>
        <v>102.06459863047603</v>
      </c>
    </row>
    <row r="44" spans="1:10" s="5" customFormat="1" ht="12.75">
      <c r="A44" s="8">
        <v>717114</v>
      </c>
      <c r="B44" s="6" t="s">
        <v>491</v>
      </c>
      <c r="C44" s="7">
        <v>75000</v>
      </c>
      <c r="D44" s="15">
        <v>0</v>
      </c>
      <c r="E44" s="7"/>
      <c r="F44" s="7"/>
      <c r="G44" s="7">
        <v>77000</v>
      </c>
      <c r="H44" s="7"/>
      <c r="I44" s="3">
        <f t="shared" si="5"/>
        <v>77000</v>
      </c>
      <c r="J44" s="4">
        <f t="shared" si="2"/>
        <v>102.66666666666666</v>
      </c>
    </row>
    <row r="45" spans="1:10" ht="12.75">
      <c r="A45" s="8" t="s">
        <v>67</v>
      </c>
      <c r="B45" s="6" t="s">
        <v>66</v>
      </c>
      <c r="C45" s="7">
        <v>237000</v>
      </c>
      <c r="D45" s="15">
        <v>105351.12</v>
      </c>
      <c r="E45" s="7"/>
      <c r="F45" s="7"/>
      <c r="G45" s="7">
        <v>241050</v>
      </c>
      <c r="H45" s="7"/>
      <c r="I45" s="3">
        <f t="shared" si="5"/>
        <v>241050</v>
      </c>
      <c r="J45" s="4">
        <f t="shared" si="2"/>
        <v>101.70886075949367</v>
      </c>
    </row>
    <row r="46" spans="1:10" ht="12.75">
      <c r="A46" s="8" t="s">
        <v>68</v>
      </c>
      <c r="B46" s="6" t="s">
        <v>69</v>
      </c>
      <c r="C46" s="7">
        <v>2112200</v>
      </c>
      <c r="D46" s="15">
        <v>948574.36</v>
      </c>
      <c r="E46" s="7">
        <v>2156200</v>
      </c>
      <c r="F46" s="7"/>
      <c r="G46" s="7"/>
      <c r="H46" s="7"/>
      <c r="I46" s="3">
        <f t="shared" si="5"/>
        <v>2156200</v>
      </c>
      <c r="J46" s="4">
        <f t="shared" si="2"/>
        <v>102.08313606666036</v>
      </c>
    </row>
    <row r="47" spans="1:10" s="5" customFormat="1" ht="12.75">
      <c r="A47" s="9" t="s">
        <v>70</v>
      </c>
      <c r="B47" s="10" t="s">
        <v>71</v>
      </c>
      <c r="C47" s="3">
        <f aca="true" t="shared" si="15" ref="C47:H47">SUM(C48:C50)</f>
        <v>190</v>
      </c>
      <c r="D47" s="14">
        <f t="shared" si="15"/>
        <v>0</v>
      </c>
      <c r="E47" s="3">
        <f t="shared" si="15"/>
        <v>190</v>
      </c>
      <c r="F47" s="3">
        <f t="shared" si="15"/>
        <v>0</v>
      </c>
      <c r="G47" s="3">
        <f t="shared" si="15"/>
        <v>0</v>
      </c>
      <c r="H47" s="3">
        <f t="shared" si="15"/>
        <v>0</v>
      </c>
      <c r="I47" s="3">
        <f t="shared" si="5"/>
        <v>190</v>
      </c>
      <c r="J47" s="4">
        <f t="shared" si="2"/>
        <v>100</v>
      </c>
    </row>
    <row r="48" spans="1:10" ht="12.75">
      <c r="A48" s="8" t="s">
        <v>72</v>
      </c>
      <c r="B48" s="6" t="s">
        <v>73</v>
      </c>
      <c r="C48" s="7">
        <v>100</v>
      </c>
      <c r="D48" s="15">
        <v>0</v>
      </c>
      <c r="E48" s="7">
        <v>100</v>
      </c>
      <c r="F48" s="7"/>
      <c r="G48" s="7"/>
      <c r="H48" s="7"/>
      <c r="I48" s="3">
        <f t="shared" si="5"/>
        <v>100</v>
      </c>
      <c r="J48" s="4">
        <f t="shared" si="2"/>
        <v>100</v>
      </c>
    </row>
    <row r="49" spans="1:10" ht="12.75">
      <c r="A49" s="8" t="s">
        <v>74</v>
      </c>
      <c r="B49" s="6" t="s">
        <v>75</v>
      </c>
      <c r="C49" s="7">
        <v>0</v>
      </c>
      <c r="D49" s="15">
        <v>0</v>
      </c>
      <c r="E49" s="7">
        <v>0</v>
      </c>
      <c r="F49" s="7"/>
      <c r="G49" s="7"/>
      <c r="H49" s="7"/>
      <c r="I49" s="3">
        <f t="shared" si="5"/>
        <v>0</v>
      </c>
      <c r="J49" s="4" t="e">
        <f t="shared" si="2"/>
        <v>#DIV/0!</v>
      </c>
    </row>
    <row r="50" spans="1:10" ht="12.75">
      <c r="A50" s="8" t="s">
        <v>76</v>
      </c>
      <c r="B50" s="6" t="s">
        <v>77</v>
      </c>
      <c r="C50" s="7">
        <v>90</v>
      </c>
      <c r="D50" s="15">
        <v>0</v>
      </c>
      <c r="E50" s="7">
        <v>90</v>
      </c>
      <c r="F50" s="7"/>
      <c r="G50" s="7"/>
      <c r="H50" s="7"/>
      <c r="I50" s="3">
        <f t="shared" si="5"/>
        <v>90</v>
      </c>
      <c r="J50" s="4">
        <f t="shared" si="2"/>
        <v>100</v>
      </c>
    </row>
    <row r="51" spans="1:10" ht="12.75">
      <c r="A51" s="8"/>
      <c r="B51" s="6"/>
      <c r="C51" s="7"/>
      <c r="D51" s="15"/>
      <c r="E51" s="7"/>
      <c r="F51" s="7"/>
      <c r="G51" s="7"/>
      <c r="H51" s="7"/>
      <c r="I51" s="3"/>
      <c r="J51" s="4" t="e">
        <f t="shared" si="2"/>
        <v>#DIV/0!</v>
      </c>
    </row>
    <row r="52" spans="1:10" s="5" customFormat="1" ht="12.75">
      <c r="A52" s="9" t="s">
        <v>78</v>
      </c>
      <c r="B52" s="10" t="s">
        <v>479</v>
      </c>
      <c r="C52" s="3">
        <f aca="true" t="shared" si="16" ref="C52:H52">C53+C61+C108</f>
        <v>2056199</v>
      </c>
      <c r="D52" s="14">
        <f t="shared" si="16"/>
        <v>628940.77</v>
      </c>
      <c r="E52" s="3">
        <f t="shared" si="16"/>
        <v>576467</v>
      </c>
      <c r="F52" s="3">
        <f t="shared" si="16"/>
        <v>0</v>
      </c>
      <c r="G52" s="3">
        <f t="shared" si="16"/>
        <v>931594</v>
      </c>
      <c r="H52" s="3">
        <f t="shared" si="16"/>
        <v>17452</v>
      </c>
      <c r="I52" s="3">
        <f t="shared" si="5"/>
        <v>1525513</v>
      </c>
      <c r="J52" s="4">
        <f t="shared" si="2"/>
        <v>74.19092218214287</v>
      </c>
    </row>
    <row r="53" spans="1:10" s="5" customFormat="1" ht="12.75">
      <c r="A53" s="9" t="s">
        <v>79</v>
      </c>
      <c r="B53" s="10" t="s">
        <v>80</v>
      </c>
      <c r="C53" s="3">
        <f aca="true" t="shared" si="17" ref="C53:H53">C54+C57</f>
        <v>597750</v>
      </c>
      <c r="D53" s="14">
        <f t="shared" si="17"/>
        <v>94995.69999999998</v>
      </c>
      <c r="E53" s="3">
        <f t="shared" si="17"/>
        <v>750</v>
      </c>
      <c r="F53" s="3">
        <f t="shared" si="17"/>
        <v>0</v>
      </c>
      <c r="G53" s="3">
        <f t="shared" si="17"/>
        <v>62300</v>
      </c>
      <c r="H53" s="3">
        <f t="shared" si="17"/>
        <v>0</v>
      </c>
      <c r="I53" s="3">
        <f t="shared" si="5"/>
        <v>63050</v>
      </c>
      <c r="J53" s="4">
        <f t="shared" si="2"/>
        <v>10.547887913007111</v>
      </c>
    </row>
    <row r="54" spans="1:10" ht="12.75">
      <c r="A54" s="8" t="s">
        <v>81</v>
      </c>
      <c r="B54" s="6" t="s">
        <v>82</v>
      </c>
      <c r="C54" s="7">
        <v>97000</v>
      </c>
      <c r="D54" s="15">
        <f>D55+D56</f>
        <v>20368.519999999997</v>
      </c>
      <c r="E54" s="7">
        <f>E55+E56</f>
        <v>0</v>
      </c>
      <c r="F54" s="7">
        <f>F55+F56</f>
        <v>0</v>
      </c>
      <c r="G54" s="7">
        <f>G55+G56</f>
        <v>62300</v>
      </c>
      <c r="H54" s="7">
        <f>H55+H56</f>
        <v>0</v>
      </c>
      <c r="I54" s="3">
        <f t="shared" si="5"/>
        <v>62300</v>
      </c>
      <c r="J54" s="4">
        <f t="shared" si="2"/>
        <v>64.22680412371135</v>
      </c>
    </row>
    <row r="55" spans="1:10" ht="12.75">
      <c r="A55" s="8" t="s">
        <v>83</v>
      </c>
      <c r="B55" s="6" t="s">
        <v>483</v>
      </c>
      <c r="C55" s="7">
        <v>91000</v>
      </c>
      <c r="D55" s="15">
        <v>18375.92</v>
      </c>
      <c r="E55" s="7"/>
      <c r="F55" s="7"/>
      <c r="G55" s="7">
        <v>59300</v>
      </c>
      <c r="H55" s="7"/>
      <c r="I55" s="3">
        <f t="shared" si="5"/>
        <v>59300</v>
      </c>
      <c r="J55" s="4">
        <f t="shared" si="2"/>
        <v>65.16483516483517</v>
      </c>
    </row>
    <row r="56" spans="1:10" ht="12.75">
      <c r="A56" s="8" t="s">
        <v>84</v>
      </c>
      <c r="B56" s="6" t="s">
        <v>484</v>
      </c>
      <c r="C56" s="7">
        <v>6000</v>
      </c>
      <c r="D56" s="15">
        <v>1992.6</v>
      </c>
      <c r="E56" s="7"/>
      <c r="F56" s="7"/>
      <c r="G56" s="7">
        <v>3000</v>
      </c>
      <c r="H56" s="7"/>
      <c r="I56" s="3">
        <f t="shared" si="5"/>
        <v>3000</v>
      </c>
      <c r="J56" s="4">
        <f t="shared" si="2"/>
        <v>50</v>
      </c>
    </row>
    <row r="57" spans="1:10" ht="12.75">
      <c r="A57" s="8" t="s">
        <v>85</v>
      </c>
      <c r="B57" s="6" t="s">
        <v>86</v>
      </c>
      <c r="C57" s="7">
        <v>500750</v>
      </c>
      <c r="D57" s="15">
        <f>SUM(D58:D60)</f>
        <v>74627.18</v>
      </c>
      <c r="E57" s="7">
        <f>SUM(E58:E60)</f>
        <v>750</v>
      </c>
      <c r="F57" s="7">
        <f>SUM(F58:F60)</f>
        <v>0</v>
      </c>
      <c r="G57" s="7">
        <f>SUM(G58:G60)</f>
        <v>0</v>
      </c>
      <c r="H57" s="7">
        <f>SUM(H58:H60)</f>
        <v>0</v>
      </c>
      <c r="I57" s="3">
        <f t="shared" si="5"/>
        <v>750</v>
      </c>
      <c r="J57" s="4">
        <f t="shared" si="2"/>
        <v>0.14977533699450823</v>
      </c>
    </row>
    <row r="58" spans="1:10" ht="12.75">
      <c r="A58" s="8" t="s">
        <v>88</v>
      </c>
      <c r="B58" s="6" t="s">
        <v>87</v>
      </c>
      <c r="C58" s="7">
        <v>500</v>
      </c>
      <c r="D58" s="15">
        <v>0</v>
      </c>
      <c r="E58" s="7">
        <v>500</v>
      </c>
      <c r="F58" s="7"/>
      <c r="G58" s="7"/>
      <c r="H58" s="7"/>
      <c r="I58" s="3">
        <f t="shared" si="5"/>
        <v>500</v>
      </c>
      <c r="J58" s="4">
        <f t="shared" si="2"/>
        <v>100</v>
      </c>
    </row>
    <row r="59" spans="1:10" ht="12.75">
      <c r="A59" s="8" t="s">
        <v>89</v>
      </c>
      <c r="B59" s="6" t="s">
        <v>90</v>
      </c>
      <c r="C59" s="7">
        <v>250</v>
      </c>
      <c r="D59" s="15">
        <v>220</v>
      </c>
      <c r="E59" s="7">
        <v>250</v>
      </c>
      <c r="F59" s="7"/>
      <c r="G59" s="7"/>
      <c r="H59" s="7"/>
      <c r="I59" s="3">
        <f t="shared" si="5"/>
        <v>250</v>
      </c>
      <c r="J59" s="4">
        <f t="shared" si="2"/>
        <v>100</v>
      </c>
    </row>
    <row r="60" spans="1:10" ht="12.75">
      <c r="A60" s="8" t="s">
        <v>463</v>
      </c>
      <c r="B60" s="6" t="s">
        <v>470</v>
      </c>
      <c r="C60" s="7">
        <v>500000</v>
      </c>
      <c r="D60" s="15">
        <v>74407.18</v>
      </c>
      <c r="E60" s="7">
        <v>0</v>
      </c>
      <c r="F60" s="7"/>
      <c r="G60" s="7"/>
      <c r="H60" s="7"/>
      <c r="I60" s="3">
        <f t="shared" si="5"/>
        <v>0</v>
      </c>
      <c r="J60" s="4">
        <f t="shared" si="2"/>
        <v>0</v>
      </c>
    </row>
    <row r="61" spans="1:10" s="5" customFormat="1" ht="12.75">
      <c r="A61" s="9" t="s">
        <v>91</v>
      </c>
      <c r="B61" s="10" t="s">
        <v>92</v>
      </c>
      <c r="C61" s="3">
        <f aca="true" t="shared" si="18" ref="C61:H61">C62+C63+C66+C81+C99+C105</f>
        <v>1455449</v>
      </c>
      <c r="D61" s="14">
        <f t="shared" si="18"/>
        <v>533915.0700000001</v>
      </c>
      <c r="E61" s="3">
        <f t="shared" si="18"/>
        <v>574717</v>
      </c>
      <c r="F61" s="3">
        <f t="shared" si="18"/>
        <v>0</v>
      </c>
      <c r="G61" s="3">
        <f t="shared" si="18"/>
        <v>869294</v>
      </c>
      <c r="H61" s="3">
        <f t="shared" si="18"/>
        <v>17452</v>
      </c>
      <c r="I61" s="3">
        <f t="shared" si="5"/>
        <v>1461463</v>
      </c>
      <c r="J61" s="4">
        <f t="shared" si="2"/>
        <v>100.41320582170863</v>
      </c>
    </row>
    <row r="62" spans="1:10" s="5" customFormat="1" ht="12.75">
      <c r="A62" s="9" t="s">
        <v>93</v>
      </c>
      <c r="B62" s="10" t="s">
        <v>94</v>
      </c>
      <c r="C62" s="3">
        <v>144000</v>
      </c>
      <c r="D62" s="14">
        <v>72397.56</v>
      </c>
      <c r="E62" s="3">
        <v>151850</v>
      </c>
      <c r="F62" s="3"/>
      <c r="G62" s="3"/>
      <c r="H62" s="3"/>
      <c r="I62" s="3">
        <f t="shared" si="5"/>
        <v>151850</v>
      </c>
      <c r="J62" s="4">
        <f t="shared" si="2"/>
        <v>105.4513888888889</v>
      </c>
    </row>
    <row r="63" spans="1:10" s="5" customFormat="1" ht="12.75">
      <c r="A63" s="9" t="s">
        <v>95</v>
      </c>
      <c r="B63" s="10" t="s">
        <v>96</v>
      </c>
      <c r="C63" s="3">
        <f aca="true" t="shared" si="19" ref="C63:H63">C64+C65</f>
        <v>300000</v>
      </c>
      <c r="D63" s="14">
        <f t="shared" si="19"/>
        <v>110605.48000000001</v>
      </c>
      <c r="E63" s="3">
        <f t="shared" si="19"/>
        <v>279107</v>
      </c>
      <c r="F63" s="3">
        <f t="shared" si="19"/>
        <v>0</v>
      </c>
      <c r="G63" s="3">
        <f t="shared" si="19"/>
        <v>0</v>
      </c>
      <c r="H63" s="3">
        <f t="shared" si="19"/>
        <v>0</v>
      </c>
      <c r="I63" s="3">
        <f t="shared" si="5"/>
        <v>279107</v>
      </c>
      <c r="J63" s="4">
        <f t="shared" si="2"/>
        <v>93.03566666666667</v>
      </c>
    </row>
    <row r="64" spans="1:10" ht="12.75">
      <c r="A64" s="8" t="s">
        <v>98</v>
      </c>
      <c r="B64" s="6" t="s">
        <v>97</v>
      </c>
      <c r="C64" s="7">
        <v>100000</v>
      </c>
      <c r="D64" s="15">
        <v>61352.32</v>
      </c>
      <c r="E64" s="7">
        <v>86730</v>
      </c>
      <c r="F64" s="7"/>
      <c r="G64" s="7"/>
      <c r="H64" s="7"/>
      <c r="I64" s="3">
        <f t="shared" si="5"/>
        <v>86730</v>
      </c>
      <c r="J64" s="4">
        <f t="shared" si="2"/>
        <v>86.72999999999999</v>
      </c>
    </row>
    <row r="65" spans="1:10" ht="12.75">
      <c r="A65" s="8" t="s">
        <v>99</v>
      </c>
      <c r="B65" s="6" t="s">
        <v>100</v>
      </c>
      <c r="C65" s="7">
        <v>200000</v>
      </c>
      <c r="D65" s="15">
        <v>49253.16</v>
      </c>
      <c r="E65" s="7">
        <v>192377</v>
      </c>
      <c r="F65" s="7"/>
      <c r="G65" s="7"/>
      <c r="H65" s="7"/>
      <c r="I65" s="3">
        <f t="shared" si="5"/>
        <v>192377</v>
      </c>
      <c r="J65" s="4">
        <f t="shared" si="2"/>
        <v>96.1885</v>
      </c>
    </row>
    <row r="66" spans="1:10" s="5" customFormat="1" ht="12.75">
      <c r="A66" s="9" t="s">
        <v>101</v>
      </c>
      <c r="B66" s="10" t="s">
        <v>102</v>
      </c>
      <c r="C66" s="3">
        <f aca="true" t="shared" si="20" ref="C66:H66">C67+C74</f>
        <v>552200</v>
      </c>
      <c r="D66" s="14">
        <f t="shared" si="20"/>
        <v>229081.05000000002</v>
      </c>
      <c r="E66" s="3">
        <f t="shared" si="20"/>
        <v>27400</v>
      </c>
      <c r="F66" s="3">
        <f t="shared" si="20"/>
        <v>0</v>
      </c>
      <c r="G66" s="3">
        <f t="shared" si="20"/>
        <v>457114</v>
      </c>
      <c r="H66" s="3">
        <f t="shared" si="20"/>
        <v>0</v>
      </c>
      <c r="I66" s="3">
        <f t="shared" si="5"/>
        <v>484514</v>
      </c>
      <c r="J66" s="4">
        <f t="shared" si="2"/>
        <v>87.74248460702644</v>
      </c>
    </row>
    <row r="67" spans="1:10" ht="12.75">
      <c r="A67" s="9" t="s">
        <v>103</v>
      </c>
      <c r="B67" s="10" t="s">
        <v>104</v>
      </c>
      <c r="C67" s="3">
        <f aca="true" t="shared" si="21" ref="C67:H67">SUM(C68:C73)</f>
        <v>483000</v>
      </c>
      <c r="D67" s="14">
        <f t="shared" si="21"/>
        <v>216778.47000000003</v>
      </c>
      <c r="E67" s="3">
        <f t="shared" si="21"/>
        <v>14050</v>
      </c>
      <c r="F67" s="3">
        <f t="shared" si="21"/>
        <v>0</v>
      </c>
      <c r="G67" s="3">
        <f t="shared" si="21"/>
        <v>427600</v>
      </c>
      <c r="H67" s="3">
        <f t="shared" si="21"/>
        <v>0</v>
      </c>
      <c r="I67" s="3">
        <f t="shared" si="5"/>
        <v>441650</v>
      </c>
      <c r="J67" s="4">
        <f t="shared" si="2"/>
        <v>91.43892339544514</v>
      </c>
    </row>
    <row r="68" spans="1:10" ht="12.75">
      <c r="A68" s="8" t="s">
        <v>105</v>
      </c>
      <c r="B68" s="6" t="s">
        <v>106</v>
      </c>
      <c r="C68" s="7">
        <v>32000</v>
      </c>
      <c r="D68" s="15">
        <v>820</v>
      </c>
      <c r="E68" s="7">
        <v>2000</v>
      </c>
      <c r="F68" s="7"/>
      <c r="G68" s="7"/>
      <c r="H68" s="7"/>
      <c r="I68" s="3">
        <f t="shared" si="5"/>
        <v>2000</v>
      </c>
      <c r="J68" s="4">
        <f t="shared" si="2"/>
        <v>6.25</v>
      </c>
    </row>
    <row r="69" spans="1:10" ht="12.75">
      <c r="A69" s="8" t="s">
        <v>107</v>
      </c>
      <c r="B69" s="6" t="s">
        <v>108</v>
      </c>
      <c r="C69" s="7">
        <v>180000</v>
      </c>
      <c r="D69" s="15">
        <v>70985.29</v>
      </c>
      <c r="E69" s="7"/>
      <c r="F69" s="7"/>
      <c r="G69" s="7">
        <v>179000</v>
      </c>
      <c r="H69" s="7"/>
      <c r="I69" s="3">
        <f t="shared" si="5"/>
        <v>179000</v>
      </c>
      <c r="J69" s="4">
        <f t="shared" si="2"/>
        <v>99.44444444444444</v>
      </c>
    </row>
    <row r="70" spans="1:10" ht="12.75">
      <c r="A70" s="8" t="s">
        <v>109</v>
      </c>
      <c r="B70" s="6" t="s">
        <v>110</v>
      </c>
      <c r="C70" s="7">
        <v>100000</v>
      </c>
      <c r="D70" s="15">
        <v>74135.49</v>
      </c>
      <c r="E70" s="7"/>
      <c r="F70" s="7"/>
      <c r="G70" s="7">
        <v>106000</v>
      </c>
      <c r="H70" s="7"/>
      <c r="I70" s="3">
        <f t="shared" si="5"/>
        <v>106000</v>
      </c>
      <c r="J70" s="4">
        <f t="shared" si="2"/>
        <v>106</v>
      </c>
    </row>
    <row r="71" spans="1:10" ht="12.75">
      <c r="A71" s="8" t="s">
        <v>111</v>
      </c>
      <c r="B71" s="6" t="s">
        <v>112</v>
      </c>
      <c r="C71" s="7">
        <v>150000</v>
      </c>
      <c r="D71" s="15">
        <v>63539.48</v>
      </c>
      <c r="E71" s="7"/>
      <c r="F71" s="7"/>
      <c r="G71" s="7">
        <v>142600</v>
      </c>
      <c r="H71" s="7"/>
      <c r="I71" s="3">
        <f t="shared" si="5"/>
        <v>142600</v>
      </c>
      <c r="J71" s="4">
        <f aca="true" t="shared" si="22" ref="J71:J160">I71/C71*100</f>
        <v>95.06666666666666</v>
      </c>
    </row>
    <row r="72" spans="1:10" ht="12.75">
      <c r="A72" s="8" t="s">
        <v>113</v>
      </c>
      <c r="B72" s="6" t="s">
        <v>114</v>
      </c>
      <c r="C72" s="7">
        <v>11000</v>
      </c>
      <c r="D72" s="15">
        <v>7144.73</v>
      </c>
      <c r="E72" s="7">
        <v>11050</v>
      </c>
      <c r="F72" s="7"/>
      <c r="G72" s="7"/>
      <c r="H72" s="7"/>
      <c r="I72" s="3">
        <f t="shared" si="5"/>
        <v>11050</v>
      </c>
      <c r="J72" s="4">
        <f t="shared" si="22"/>
        <v>100.45454545454547</v>
      </c>
    </row>
    <row r="73" spans="1:10" ht="12.75">
      <c r="A73" s="8" t="s">
        <v>115</v>
      </c>
      <c r="B73" s="6" t="s">
        <v>116</v>
      </c>
      <c r="C73" s="7">
        <v>10000</v>
      </c>
      <c r="D73" s="15">
        <v>153.48</v>
      </c>
      <c r="E73" s="7">
        <v>1000</v>
      </c>
      <c r="F73" s="7"/>
      <c r="G73" s="7"/>
      <c r="H73" s="7"/>
      <c r="I73" s="3">
        <f t="shared" si="5"/>
        <v>1000</v>
      </c>
      <c r="J73" s="4">
        <f t="shared" si="22"/>
        <v>10</v>
      </c>
    </row>
    <row r="74" spans="1:10" ht="12.75">
      <c r="A74" s="9" t="s">
        <v>117</v>
      </c>
      <c r="B74" s="10" t="s">
        <v>118</v>
      </c>
      <c r="C74" s="3">
        <f aca="true" t="shared" si="23" ref="C74:H74">SUM(C75:C80)</f>
        <v>69200</v>
      </c>
      <c r="D74" s="14">
        <f t="shared" si="23"/>
        <v>12302.58</v>
      </c>
      <c r="E74" s="3">
        <f t="shared" si="23"/>
        <v>13350</v>
      </c>
      <c r="F74" s="3">
        <f t="shared" si="23"/>
        <v>0</v>
      </c>
      <c r="G74" s="3">
        <f t="shared" si="23"/>
        <v>29514</v>
      </c>
      <c r="H74" s="3">
        <f t="shared" si="23"/>
        <v>0</v>
      </c>
      <c r="I74" s="3">
        <f t="shared" si="5"/>
        <v>42864</v>
      </c>
      <c r="J74" s="4">
        <f t="shared" si="22"/>
        <v>61.94219653179191</v>
      </c>
    </row>
    <row r="75" spans="1:10" ht="12.75">
      <c r="A75" s="8" t="s">
        <v>119</v>
      </c>
      <c r="B75" s="6" t="s">
        <v>120</v>
      </c>
      <c r="C75" s="7">
        <v>100</v>
      </c>
      <c r="D75" s="15">
        <v>0</v>
      </c>
      <c r="E75" s="7">
        <v>100</v>
      </c>
      <c r="F75" s="7"/>
      <c r="G75" s="7"/>
      <c r="H75" s="7"/>
      <c r="I75" s="3">
        <f aca="true" t="shared" si="24" ref="I75:I151">E75+F75+G75+H75</f>
        <v>100</v>
      </c>
      <c r="J75" s="4">
        <f t="shared" si="22"/>
        <v>100</v>
      </c>
    </row>
    <row r="76" spans="1:10" ht="12.75">
      <c r="A76" s="8" t="s">
        <v>121</v>
      </c>
      <c r="B76" s="6" t="s">
        <v>122</v>
      </c>
      <c r="C76" s="7">
        <v>23300</v>
      </c>
      <c r="D76" s="15">
        <v>4501.78</v>
      </c>
      <c r="E76" s="7"/>
      <c r="F76" s="7"/>
      <c r="G76" s="7">
        <v>25414</v>
      </c>
      <c r="H76" s="7"/>
      <c r="I76" s="3">
        <f t="shared" si="24"/>
        <v>25414</v>
      </c>
      <c r="J76" s="4">
        <f t="shared" si="22"/>
        <v>109.07296137339056</v>
      </c>
    </row>
    <row r="77" spans="1:10" ht="12.75">
      <c r="A77" s="8" t="s">
        <v>123</v>
      </c>
      <c r="B77" s="6" t="s">
        <v>124</v>
      </c>
      <c r="C77" s="7">
        <v>10000</v>
      </c>
      <c r="D77" s="15">
        <v>3365</v>
      </c>
      <c r="E77" s="7">
        <v>6500</v>
      </c>
      <c r="F77" s="7"/>
      <c r="G77" s="7"/>
      <c r="H77" s="7"/>
      <c r="I77" s="3">
        <f t="shared" si="24"/>
        <v>6500</v>
      </c>
      <c r="J77" s="4">
        <f t="shared" si="22"/>
        <v>65</v>
      </c>
    </row>
    <row r="78" spans="1:10" ht="12.75">
      <c r="A78" s="8" t="s">
        <v>125</v>
      </c>
      <c r="B78" s="6" t="s">
        <v>126</v>
      </c>
      <c r="C78" s="7">
        <v>0</v>
      </c>
      <c r="D78" s="15">
        <v>0</v>
      </c>
      <c r="E78" s="7"/>
      <c r="F78" s="7"/>
      <c r="G78" s="7"/>
      <c r="H78" s="7"/>
      <c r="I78" s="3">
        <f t="shared" si="24"/>
        <v>0</v>
      </c>
      <c r="J78" s="4" t="e">
        <f t="shared" si="22"/>
        <v>#DIV/0!</v>
      </c>
    </row>
    <row r="79" spans="1:10" ht="12.75">
      <c r="A79" s="8" t="s">
        <v>127</v>
      </c>
      <c r="B79" s="6" t="s">
        <v>128</v>
      </c>
      <c r="C79" s="7">
        <v>11000</v>
      </c>
      <c r="D79" s="15">
        <v>4354.8</v>
      </c>
      <c r="E79" s="7">
        <v>6750</v>
      </c>
      <c r="F79" s="7"/>
      <c r="G79" s="7"/>
      <c r="H79" s="7"/>
      <c r="I79" s="3">
        <f t="shared" si="24"/>
        <v>6750</v>
      </c>
      <c r="J79" s="4">
        <f t="shared" si="22"/>
        <v>61.36363636363637</v>
      </c>
    </row>
    <row r="80" spans="1:10" ht="12.75">
      <c r="A80" s="8" t="s">
        <v>129</v>
      </c>
      <c r="B80" s="6" t="s">
        <v>130</v>
      </c>
      <c r="C80" s="7">
        <v>24800</v>
      </c>
      <c r="D80" s="15">
        <v>81</v>
      </c>
      <c r="E80" s="7"/>
      <c r="F80" s="7"/>
      <c r="G80" s="7">
        <v>4100</v>
      </c>
      <c r="H80" s="7"/>
      <c r="I80" s="3">
        <f t="shared" si="24"/>
        <v>4100</v>
      </c>
      <c r="J80" s="4">
        <f t="shared" si="22"/>
        <v>16.532258064516128</v>
      </c>
    </row>
    <row r="81" spans="1:10" s="5" customFormat="1" ht="12.75">
      <c r="A81" s="9" t="s">
        <v>131</v>
      </c>
      <c r="B81" s="10" t="s">
        <v>132</v>
      </c>
      <c r="C81" s="3">
        <f aca="true" t="shared" si="25" ref="C81:H81">C82+C85+C91+C94</f>
        <v>411649</v>
      </c>
      <c r="D81" s="14">
        <f t="shared" si="25"/>
        <v>102477.70000000001</v>
      </c>
      <c r="E81" s="3">
        <f t="shared" si="25"/>
        <v>79310</v>
      </c>
      <c r="F81" s="3">
        <f t="shared" si="25"/>
        <v>0</v>
      </c>
      <c r="G81" s="3">
        <f t="shared" si="25"/>
        <v>412180</v>
      </c>
      <c r="H81" s="3">
        <f t="shared" si="25"/>
        <v>0</v>
      </c>
      <c r="I81" s="3">
        <f t="shared" si="24"/>
        <v>491490</v>
      </c>
      <c r="J81" s="4">
        <f t="shared" si="22"/>
        <v>119.39540725229503</v>
      </c>
    </row>
    <row r="82" spans="1:10" ht="12.75">
      <c r="A82" s="8" t="s">
        <v>133</v>
      </c>
      <c r="B82" s="6" t="s">
        <v>134</v>
      </c>
      <c r="C82" s="7">
        <f aca="true" t="shared" si="26" ref="C82:H82">C83+C84</f>
        <v>66600</v>
      </c>
      <c r="D82" s="15">
        <f t="shared" si="26"/>
        <v>36000.770000000004</v>
      </c>
      <c r="E82" s="7">
        <f t="shared" si="26"/>
        <v>79310</v>
      </c>
      <c r="F82" s="7">
        <f t="shared" si="26"/>
        <v>0</v>
      </c>
      <c r="G82" s="7">
        <f t="shared" si="26"/>
        <v>0</v>
      </c>
      <c r="H82" s="7">
        <f t="shared" si="26"/>
        <v>0</v>
      </c>
      <c r="I82" s="3">
        <f t="shared" si="24"/>
        <v>79310</v>
      </c>
      <c r="J82" s="4">
        <f t="shared" si="22"/>
        <v>119.08408408408408</v>
      </c>
    </row>
    <row r="83" spans="1:10" ht="12.75">
      <c r="A83" s="8" t="s">
        <v>135</v>
      </c>
      <c r="B83" s="6" t="s">
        <v>136</v>
      </c>
      <c r="C83" s="7">
        <v>4500</v>
      </c>
      <c r="D83" s="15">
        <v>1365.3</v>
      </c>
      <c r="E83" s="7">
        <v>2780</v>
      </c>
      <c r="F83" s="7"/>
      <c r="G83" s="7"/>
      <c r="H83" s="7"/>
      <c r="I83" s="3">
        <f t="shared" si="24"/>
        <v>2780</v>
      </c>
      <c r="J83" s="4">
        <f t="shared" si="22"/>
        <v>61.77777777777778</v>
      </c>
    </row>
    <row r="84" spans="1:10" ht="12.75">
      <c r="A84" s="8" t="s">
        <v>137</v>
      </c>
      <c r="B84" s="6" t="s">
        <v>138</v>
      </c>
      <c r="C84" s="7">
        <v>62100</v>
      </c>
      <c r="D84" s="15">
        <v>34635.47</v>
      </c>
      <c r="E84" s="7">
        <v>76530</v>
      </c>
      <c r="F84" s="7"/>
      <c r="G84" s="7"/>
      <c r="H84" s="7"/>
      <c r="I84" s="3">
        <f t="shared" si="24"/>
        <v>76530</v>
      </c>
      <c r="J84" s="4">
        <f t="shared" si="22"/>
        <v>123.2367149758454</v>
      </c>
    </row>
    <row r="85" spans="1:10" ht="12.75">
      <c r="A85" s="8" t="s">
        <v>139</v>
      </c>
      <c r="B85" s="6" t="s">
        <v>140</v>
      </c>
      <c r="C85" s="7">
        <f aca="true" t="shared" si="27" ref="C85:H85">SUM(C86:C90)</f>
        <v>112000</v>
      </c>
      <c r="D85" s="15">
        <f t="shared" si="27"/>
        <v>15860.51</v>
      </c>
      <c r="E85" s="7">
        <f t="shared" si="27"/>
        <v>0</v>
      </c>
      <c r="F85" s="7">
        <f t="shared" si="27"/>
        <v>0</v>
      </c>
      <c r="G85" s="7">
        <f t="shared" si="27"/>
        <v>148753</v>
      </c>
      <c r="H85" s="7">
        <f t="shared" si="27"/>
        <v>0</v>
      </c>
      <c r="I85" s="3">
        <f t="shared" si="24"/>
        <v>148753</v>
      </c>
      <c r="J85" s="4">
        <f t="shared" si="22"/>
        <v>132.81517857142856</v>
      </c>
    </row>
    <row r="86" spans="1:10" ht="12.75">
      <c r="A86" s="8" t="s">
        <v>141</v>
      </c>
      <c r="B86" s="6" t="s">
        <v>142</v>
      </c>
      <c r="C86" s="7">
        <v>75200</v>
      </c>
      <c r="D86" s="15">
        <v>10456.02</v>
      </c>
      <c r="E86" s="7"/>
      <c r="F86" s="7"/>
      <c r="G86" s="7">
        <v>99253</v>
      </c>
      <c r="H86" s="7"/>
      <c r="I86" s="3">
        <f t="shared" si="24"/>
        <v>99253</v>
      </c>
      <c r="J86" s="4">
        <f t="shared" si="22"/>
        <v>131.98537234042553</v>
      </c>
    </row>
    <row r="87" spans="1:10" ht="12.75">
      <c r="A87" s="8" t="s">
        <v>143</v>
      </c>
      <c r="B87" s="6" t="s">
        <v>144</v>
      </c>
      <c r="C87" s="7">
        <v>10800</v>
      </c>
      <c r="D87" s="15">
        <v>1422.18</v>
      </c>
      <c r="E87" s="7"/>
      <c r="F87" s="7"/>
      <c r="G87" s="7">
        <v>13900</v>
      </c>
      <c r="H87" s="7"/>
      <c r="I87" s="3">
        <f t="shared" si="24"/>
        <v>13900</v>
      </c>
      <c r="J87" s="4">
        <f t="shared" si="22"/>
        <v>128.7037037037037</v>
      </c>
    </row>
    <row r="88" spans="1:10" ht="12.75">
      <c r="A88" s="8">
        <v>722525</v>
      </c>
      <c r="B88" s="6" t="s">
        <v>492</v>
      </c>
      <c r="C88" s="7">
        <v>0</v>
      </c>
      <c r="D88" s="15">
        <v>4.43</v>
      </c>
      <c r="E88" s="7"/>
      <c r="F88" s="7"/>
      <c r="G88" s="7">
        <v>0</v>
      </c>
      <c r="H88" s="7"/>
      <c r="I88" s="3">
        <f t="shared" si="24"/>
        <v>0</v>
      </c>
      <c r="J88" s="4" t="e">
        <f t="shared" si="22"/>
        <v>#DIV/0!</v>
      </c>
    </row>
    <row r="89" spans="1:10" ht="12.75">
      <c r="A89" s="8">
        <v>722528</v>
      </c>
      <c r="B89" s="6" t="s">
        <v>482</v>
      </c>
      <c r="C89" s="7">
        <v>0</v>
      </c>
      <c r="D89" s="15">
        <v>1.89</v>
      </c>
      <c r="E89" s="7"/>
      <c r="F89" s="7"/>
      <c r="G89" s="7">
        <v>0</v>
      </c>
      <c r="H89" s="7"/>
      <c r="I89" s="3">
        <f t="shared" si="24"/>
        <v>0</v>
      </c>
      <c r="J89" s="4" t="e">
        <f t="shared" si="22"/>
        <v>#DIV/0!</v>
      </c>
    </row>
    <row r="90" spans="1:10" ht="12.75">
      <c r="A90" s="8" t="s">
        <v>145</v>
      </c>
      <c r="B90" s="6" t="s">
        <v>146</v>
      </c>
      <c r="C90" s="7">
        <v>26000</v>
      </c>
      <c r="D90" s="15">
        <v>3975.99</v>
      </c>
      <c r="E90" s="7"/>
      <c r="F90" s="7"/>
      <c r="G90" s="7">
        <v>35600</v>
      </c>
      <c r="H90" s="7"/>
      <c r="I90" s="3">
        <f t="shared" si="24"/>
        <v>35600</v>
      </c>
      <c r="J90" s="4">
        <f t="shared" si="22"/>
        <v>136.92307692307693</v>
      </c>
    </row>
    <row r="91" spans="1:10" ht="12.75">
      <c r="A91" s="8" t="s">
        <v>147</v>
      </c>
      <c r="B91" s="6" t="s">
        <v>148</v>
      </c>
      <c r="C91" s="7">
        <f aca="true" t="shared" si="28" ref="C91:H91">C92+C93</f>
        <v>73900</v>
      </c>
      <c r="D91" s="15">
        <f t="shared" si="28"/>
        <v>35487.15</v>
      </c>
      <c r="E91" s="7">
        <f t="shared" si="28"/>
        <v>0</v>
      </c>
      <c r="F91" s="7">
        <f t="shared" si="28"/>
        <v>0</v>
      </c>
      <c r="G91" s="7">
        <f t="shared" si="28"/>
        <v>74910</v>
      </c>
      <c r="H91" s="7">
        <f t="shared" si="28"/>
        <v>0</v>
      </c>
      <c r="I91" s="3">
        <f t="shared" si="24"/>
        <v>74910</v>
      </c>
      <c r="J91" s="4">
        <f t="shared" si="22"/>
        <v>101.36671177266577</v>
      </c>
    </row>
    <row r="92" spans="1:10" ht="12.75">
      <c r="A92" s="8" t="s">
        <v>149</v>
      </c>
      <c r="B92" s="6" t="s">
        <v>150</v>
      </c>
      <c r="C92" s="7">
        <v>21900</v>
      </c>
      <c r="D92" s="15">
        <v>8694.97</v>
      </c>
      <c r="E92" s="7"/>
      <c r="F92" s="7"/>
      <c r="G92" s="7">
        <v>16410</v>
      </c>
      <c r="H92" s="7"/>
      <c r="I92" s="3">
        <f t="shared" si="24"/>
        <v>16410</v>
      </c>
      <c r="J92" s="4">
        <f t="shared" si="22"/>
        <v>74.93150684931507</v>
      </c>
    </row>
    <row r="93" spans="1:10" ht="12.75">
      <c r="A93" s="8" t="s">
        <v>151</v>
      </c>
      <c r="B93" s="6" t="s">
        <v>152</v>
      </c>
      <c r="C93" s="7">
        <v>52000</v>
      </c>
      <c r="D93" s="15">
        <v>26792.18</v>
      </c>
      <c r="E93" s="7"/>
      <c r="F93" s="7"/>
      <c r="G93" s="7">
        <v>58500</v>
      </c>
      <c r="H93" s="7"/>
      <c r="I93" s="3">
        <f t="shared" si="24"/>
        <v>58500</v>
      </c>
      <c r="J93" s="4">
        <f t="shared" si="22"/>
        <v>112.5</v>
      </c>
    </row>
    <row r="94" spans="1:10" ht="12.75">
      <c r="A94" s="8" t="s">
        <v>153</v>
      </c>
      <c r="B94" s="6" t="s">
        <v>154</v>
      </c>
      <c r="C94" s="7">
        <f aca="true" t="shared" si="29" ref="C94:H94">SUM(C95:C98)</f>
        <v>159149</v>
      </c>
      <c r="D94" s="15">
        <f t="shared" si="29"/>
        <v>15129.269999999999</v>
      </c>
      <c r="E94" s="7">
        <f t="shared" si="29"/>
        <v>0</v>
      </c>
      <c r="F94" s="7">
        <f t="shared" si="29"/>
        <v>0</v>
      </c>
      <c r="G94" s="7">
        <f t="shared" si="29"/>
        <v>188517</v>
      </c>
      <c r="H94" s="7">
        <f t="shared" si="29"/>
        <v>0</v>
      </c>
      <c r="I94" s="3">
        <f t="shared" si="24"/>
        <v>188517</v>
      </c>
      <c r="J94" s="4">
        <f t="shared" si="22"/>
        <v>118.45314767921884</v>
      </c>
    </row>
    <row r="95" spans="1:10" ht="12.75">
      <c r="A95" s="8" t="s">
        <v>155</v>
      </c>
      <c r="B95" s="6" t="s">
        <v>156</v>
      </c>
      <c r="C95" s="7">
        <v>152349</v>
      </c>
      <c r="D95" s="15">
        <v>14742.47</v>
      </c>
      <c r="E95" s="7"/>
      <c r="F95" s="7"/>
      <c r="G95" s="7">
        <v>180627</v>
      </c>
      <c r="H95" s="7"/>
      <c r="I95" s="3">
        <f t="shared" si="24"/>
        <v>180627</v>
      </c>
      <c r="J95" s="4">
        <f t="shared" si="22"/>
        <v>118.56132957879606</v>
      </c>
    </row>
    <row r="96" spans="1:10" ht="12.75">
      <c r="A96" s="8" t="s">
        <v>157</v>
      </c>
      <c r="B96" s="6" t="s">
        <v>158</v>
      </c>
      <c r="C96" s="7">
        <v>6500</v>
      </c>
      <c r="D96" s="15">
        <v>308.74</v>
      </c>
      <c r="E96" s="7"/>
      <c r="F96" s="7"/>
      <c r="G96" s="7">
        <v>7390</v>
      </c>
      <c r="H96" s="7"/>
      <c r="I96" s="3">
        <f t="shared" si="24"/>
        <v>7390</v>
      </c>
      <c r="J96" s="4">
        <f t="shared" si="22"/>
        <v>113.6923076923077</v>
      </c>
    </row>
    <row r="97" spans="1:10" ht="12.75">
      <c r="A97" s="8" t="s">
        <v>159</v>
      </c>
      <c r="B97" s="6" t="s">
        <v>160</v>
      </c>
      <c r="C97" s="7">
        <v>200</v>
      </c>
      <c r="D97" s="15">
        <v>54.16</v>
      </c>
      <c r="E97" s="7"/>
      <c r="F97" s="7"/>
      <c r="G97" s="7">
        <v>300</v>
      </c>
      <c r="H97" s="7"/>
      <c r="I97" s="3">
        <f t="shared" si="24"/>
        <v>300</v>
      </c>
      <c r="J97" s="4">
        <f t="shared" si="22"/>
        <v>150</v>
      </c>
    </row>
    <row r="98" spans="1:10" ht="12.75">
      <c r="A98" s="8" t="s">
        <v>161</v>
      </c>
      <c r="B98" s="6" t="s">
        <v>162</v>
      </c>
      <c r="C98" s="7">
        <v>100</v>
      </c>
      <c r="D98" s="15">
        <v>23.9</v>
      </c>
      <c r="E98" s="7"/>
      <c r="F98" s="7"/>
      <c r="G98" s="7">
        <v>200</v>
      </c>
      <c r="H98" s="7"/>
      <c r="I98" s="3">
        <f t="shared" si="24"/>
        <v>200</v>
      </c>
      <c r="J98" s="4">
        <f t="shared" si="22"/>
        <v>200</v>
      </c>
    </row>
    <row r="99" spans="1:10" s="5" customFormat="1" ht="12.75">
      <c r="A99" s="9" t="s">
        <v>163</v>
      </c>
      <c r="B99" s="10" t="s">
        <v>164</v>
      </c>
      <c r="C99" s="3">
        <f aca="true" t="shared" si="30" ref="C99:H99">C100+C103+C104</f>
        <v>31600</v>
      </c>
      <c r="D99" s="14">
        <f t="shared" si="30"/>
        <v>19353.28</v>
      </c>
      <c r="E99" s="3">
        <f t="shared" si="30"/>
        <v>34050</v>
      </c>
      <c r="F99" s="3">
        <f t="shared" si="30"/>
        <v>0</v>
      </c>
      <c r="G99" s="3">
        <f t="shared" si="30"/>
        <v>0</v>
      </c>
      <c r="H99" s="3">
        <f t="shared" si="30"/>
        <v>17452</v>
      </c>
      <c r="I99" s="3">
        <f t="shared" si="24"/>
        <v>51502</v>
      </c>
      <c r="J99" s="4">
        <f t="shared" si="22"/>
        <v>162.98101265822785</v>
      </c>
    </row>
    <row r="100" spans="1:10" ht="12.75">
      <c r="A100" s="8" t="s">
        <v>165</v>
      </c>
      <c r="B100" s="6" t="s">
        <v>166</v>
      </c>
      <c r="C100" s="7">
        <f aca="true" t="shared" si="31" ref="C100:H100">C101+C102</f>
        <v>11600</v>
      </c>
      <c r="D100" s="15">
        <f t="shared" si="31"/>
        <v>6200</v>
      </c>
      <c r="E100" s="7">
        <f t="shared" si="31"/>
        <v>11700</v>
      </c>
      <c r="F100" s="7">
        <f t="shared" si="31"/>
        <v>0</v>
      </c>
      <c r="G100" s="7">
        <f t="shared" si="31"/>
        <v>0</v>
      </c>
      <c r="H100" s="7">
        <f t="shared" si="31"/>
        <v>17452</v>
      </c>
      <c r="I100" s="3">
        <f t="shared" si="24"/>
        <v>29152</v>
      </c>
      <c r="J100" s="4">
        <f t="shared" si="22"/>
        <v>251.3103448275862</v>
      </c>
    </row>
    <row r="101" spans="1:10" ht="12.75">
      <c r="A101" s="8" t="s">
        <v>167</v>
      </c>
      <c r="B101" s="6" t="s">
        <v>534</v>
      </c>
      <c r="C101" s="7">
        <v>11100</v>
      </c>
      <c r="D101" s="15">
        <v>6200</v>
      </c>
      <c r="E101" s="7">
        <v>11200</v>
      </c>
      <c r="F101" s="7"/>
      <c r="G101" s="7"/>
      <c r="H101" s="7">
        <v>17452</v>
      </c>
      <c r="I101" s="3">
        <f t="shared" si="24"/>
        <v>28652</v>
      </c>
      <c r="J101" s="4">
        <f t="shared" si="22"/>
        <v>258.1261261261261</v>
      </c>
    </row>
    <row r="102" spans="1:10" ht="12.75">
      <c r="A102" s="8" t="s">
        <v>168</v>
      </c>
      <c r="B102" s="6" t="s">
        <v>169</v>
      </c>
      <c r="C102" s="7">
        <v>500</v>
      </c>
      <c r="D102" s="15">
        <v>0</v>
      </c>
      <c r="E102" s="7">
        <v>500</v>
      </c>
      <c r="F102" s="7"/>
      <c r="G102" s="7"/>
      <c r="H102" s="7"/>
      <c r="I102" s="3">
        <f t="shared" si="24"/>
        <v>500</v>
      </c>
      <c r="J102" s="4">
        <f t="shared" si="22"/>
        <v>100</v>
      </c>
    </row>
    <row r="103" spans="1:10" ht="12.75">
      <c r="A103" s="8" t="s">
        <v>170</v>
      </c>
      <c r="B103" s="6" t="s">
        <v>171</v>
      </c>
      <c r="C103" s="7">
        <v>12000</v>
      </c>
      <c r="D103" s="15">
        <v>9583.28</v>
      </c>
      <c r="E103" s="7">
        <v>12800</v>
      </c>
      <c r="F103" s="7">
        <v>0</v>
      </c>
      <c r="G103" s="7"/>
      <c r="H103" s="7"/>
      <c r="I103" s="3">
        <f t="shared" si="24"/>
        <v>12800</v>
      </c>
      <c r="J103" s="4">
        <f t="shared" si="22"/>
        <v>106.66666666666667</v>
      </c>
    </row>
    <row r="104" spans="1:10" ht="12.75">
      <c r="A104" s="8" t="s">
        <v>172</v>
      </c>
      <c r="B104" s="6" t="s">
        <v>173</v>
      </c>
      <c r="C104" s="7">
        <v>8000</v>
      </c>
      <c r="D104" s="15">
        <v>3570</v>
      </c>
      <c r="E104" s="7">
        <v>9550</v>
      </c>
      <c r="F104" s="7">
        <v>0</v>
      </c>
      <c r="G104" s="7"/>
      <c r="H104" s="7"/>
      <c r="I104" s="3">
        <f t="shared" si="24"/>
        <v>9550</v>
      </c>
      <c r="J104" s="4">
        <f t="shared" si="22"/>
        <v>119.37500000000001</v>
      </c>
    </row>
    <row r="105" spans="1:10" s="5" customFormat="1" ht="12.75">
      <c r="A105" s="9" t="s">
        <v>174</v>
      </c>
      <c r="B105" s="10" t="s">
        <v>175</v>
      </c>
      <c r="C105" s="3">
        <f aca="true" t="shared" si="32" ref="C105:H105">C106+C107</f>
        <v>16000</v>
      </c>
      <c r="D105" s="14">
        <f t="shared" si="32"/>
        <v>0</v>
      </c>
      <c r="E105" s="3">
        <f t="shared" si="32"/>
        <v>3000</v>
      </c>
      <c r="F105" s="3">
        <f t="shared" si="32"/>
        <v>0</v>
      </c>
      <c r="G105" s="3">
        <f t="shared" si="32"/>
        <v>0</v>
      </c>
      <c r="H105" s="3">
        <f t="shared" si="32"/>
        <v>0</v>
      </c>
      <c r="I105" s="3">
        <f t="shared" si="24"/>
        <v>3000</v>
      </c>
      <c r="J105" s="4">
        <f t="shared" si="22"/>
        <v>18.75</v>
      </c>
    </row>
    <row r="106" spans="1:10" ht="12.75">
      <c r="A106" s="8" t="s">
        <v>176</v>
      </c>
      <c r="B106" s="6" t="s">
        <v>177</v>
      </c>
      <c r="C106" s="7">
        <v>1000</v>
      </c>
      <c r="D106" s="15">
        <v>0</v>
      </c>
      <c r="E106" s="7">
        <v>1000</v>
      </c>
      <c r="F106" s="7"/>
      <c r="G106" s="7"/>
      <c r="H106" s="7"/>
      <c r="I106" s="3">
        <f t="shared" si="24"/>
        <v>1000</v>
      </c>
      <c r="J106" s="4">
        <f t="shared" si="22"/>
        <v>100</v>
      </c>
    </row>
    <row r="107" spans="1:10" ht="12.75">
      <c r="A107" s="8" t="s">
        <v>178</v>
      </c>
      <c r="B107" s="6" t="s">
        <v>179</v>
      </c>
      <c r="C107" s="7">
        <v>15000</v>
      </c>
      <c r="D107" s="15">
        <v>0</v>
      </c>
      <c r="E107" s="7">
        <v>2000</v>
      </c>
      <c r="F107" s="7"/>
      <c r="G107" s="7">
        <v>0</v>
      </c>
      <c r="H107" s="7"/>
      <c r="I107" s="3">
        <f t="shared" si="24"/>
        <v>2000</v>
      </c>
      <c r="J107" s="4">
        <f t="shared" si="22"/>
        <v>13.333333333333334</v>
      </c>
    </row>
    <row r="108" spans="1:10" ht="12.75">
      <c r="A108" s="9" t="s">
        <v>464</v>
      </c>
      <c r="B108" s="10" t="s">
        <v>471</v>
      </c>
      <c r="C108" s="3">
        <f aca="true" t="shared" si="33" ref="C108:H108">C109</f>
        <v>3000</v>
      </c>
      <c r="D108" s="14">
        <f t="shared" si="33"/>
        <v>30</v>
      </c>
      <c r="E108" s="3">
        <f t="shared" si="33"/>
        <v>1000</v>
      </c>
      <c r="F108" s="3">
        <f t="shared" si="33"/>
        <v>0</v>
      </c>
      <c r="G108" s="3">
        <f t="shared" si="33"/>
        <v>0</v>
      </c>
      <c r="H108" s="3">
        <f t="shared" si="33"/>
        <v>0</v>
      </c>
      <c r="I108" s="3">
        <f t="shared" si="24"/>
        <v>1000</v>
      </c>
      <c r="J108" s="4">
        <f t="shared" si="22"/>
        <v>33.33333333333333</v>
      </c>
    </row>
    <row r="109" spans="1:10" ht="12.75">
      <c r="A109" s="8" t="s">
        <v>465</v>
      </c>
      <c r="B109" s="6" t="s">
        <v>472</v>
      </c>
      <c r="C109" s="7">
        <v>3000</v>
      </c>
      <c r="D109" s="15">
        <v>30</v>
      </c>
      <c r="E109" s="7">
        <v>1000</v>
      </c>
      <c r="F109" s="7"/>
      <c r="G109" s="7"/>
      <c r="H109" s="7"/>
      <c r="I109" s="3">
        <f t="shared" si="24"/>
        <v>1000</v>
      </c>
      <c r="J109" s="4">
        <f t="shared" si="22"/>
        <v>33.33333333333333</v>
      </c>
    </row>
    <row r="110" spans="1:10" ht="12.75">
      <c r="A110" s="8"/>
      <c r="B110" s="6"/>
      <c r="C110" s="7"/>
      <c r="D110" s="15"/>
      <c r="E110" s="7"/>
      <c r="F110" s="7"/>
      <c r="G110" s="7"/>
      <c r="H110" s="7"/>
      <c r="I110" s="3">
        <f t="shared" si="24"/>
        <v>0</v>
      </c>
      <c r="J110" s="4" t="e">
        <f t="shared" si="22"/>
        <v>#DIV/0!</v>
      </c>
    </row>
    <row r="111" spans="1:10" s="5" customFormat="1" ht="12.75">
      <c r="A111" s="9" t="s">
        <v>180</v>
      </c>
      <c r="B111" s="10" t="s">
        <v>181</v>
      </c>
      <c r="C111" s="3">
        <f>C112+C113+C116</f>
        <v>72000</v>
      </c>
      <c r="D111" s="14">
        <f>D112+D113+D116</f>
        <v>300</v>
      </c>
      <c r="E111" s="3">
        <f>E112+E113+E116</f>
        <v>0</v>
      </c>
      <c r="F111" s="3">
        <f>F112+F113+F116</f>
        <v>0</v>
      </c>
      <c r="G111" s="3">
        <f>G112+G113+G116</f>
        <v>0</v>
      </c>
      <c r="H111" s="3">
        <f>H112+H113+H114+H115+H116</f>
        <v>207834</v>
      </c>
      <c r="I111" s="3">
        <f t="shared" si="24"/>
        <v>207834</v>
      </c>
      <c r="J111" s="4">
        <f t="shared" si="22"/>
        <v>288.6583333333333</v>
      </c>
    </row>
    <row r="112" spans="1:10" ht="12.75">
      <c r="A112" s="8" t="s">
        <v>182</v>
      </c>
      <c r="B112" s="6" t="s">
        <v>183</v>
      </c>
      <c r="C112" s="7">
        <v>0</v>
      </c>
      <c r="D112" s="15">
        <v>0</v>
      </c>
      <c r="E112" s="7"/>
      <c r="F112" s="7"/>
      <c r="G112" s="7"/>
      <c r="H112" s="7">
        <v>0</v>
      </c>
      <c r="I112" s="3">
        <f t="shared" si="24"/>
        <v>0</v>
      </c>
      <c r="J112" s="4" t="e">
        <f t="shared" si="22"/>
        <v>#DIV/0!</v>
      </c>
    </row>
    <row r="113" spans="1:10" ht="12.75">
      <c r="A113" s="8" t="s">
        <v>184</v>
      </c>
      <c r="B113" s="6" t="s">
        <v>185</v>
      </c>
      <c r="C113" s="7">
        <f>C114+C115</f>
        <v>18000</v>
      </c>
      <c r="D113" s="15">
        <f>D114+D115</f>
        <v>0</v>
      </c>
      <c r="E113" s="7">
        <f>E114+E115</f>
        <v>0</v>
      </c>
      <c r="F113" s="7">
        <f>F114+F115</f>
        <v>0</v>
      </c>
      <c r="G113" s="7">
        <f>G114+G115</f>
        <v>0</v>
      </c>
      <c r="H113" s="7">
        <v>0</v>
      </c>
      <c r="I113" s="3">
        <f t="shared" si="24"/>
        <v>0</v>
      </c>
      <c r="J113" s="4">
        <f t="shared" si="22"/>
        <v>0</v>
      </c>
    </row>
    <row r="114" spans="1:10" ht="12.75">
      <c r="A114" s="8" t="s">
        <v>186</v>
      </c>
      <c r="B114" s="6" t="s">
        <v>187</v>
      </c>
      <c r="C114" s="7">
        <v>18000</v>
      </c>
      <c r="D114" s="15">
        <v>0</v>
      </c>
      <c r="E114" s="7"/>
      <c r="F114" s="7"/>
      <c r="G114" s="7"/>
      <c r="H114" s="7">
        <v>0</v>
      </c>
      <c r="I114" s="3">
        <f t="shared" si="24"/>
        <v>0</v>
      </c>
      <c r="J114" s="4">
        <f t="shared" si="22"/>
        <v>0</v>
      </c>
    </row>
    <row r="115" spans="1:10" ht="12.75">
      <c r="A115" s="8" t="s">
        <v>188</v>
      </c>
      <c r="B115" s="6" t="s">
        <v>533</v>
      </c>
      <c r="C115" s="7">
        <v>0</v>
      </c>
      <c r="D115" s="15">
        <v>0</v>
      </c>
      <c r="E115" s="7"/>
      <c r="F115" s="7"/>
      <c r="G115" s="7"/>
      <c r="H115" s="7">
        <v>162834</v>
      </c>
      <c r="I115" s="3">
        <f t="shared" si="24"/>
        <v>162834</v>
      </c>
      <c r="J115" s="4" t="e">
        <f t="shared" si="22"/>
        <v>#DIV/0!</v>
      </c>
    </row>
    <row r="116" spans="1:10" ht="12.75">
      <c r="A116" s="9" t="s">
        <v>189</v>
      </c>
      <c r="B116" s="10" t="s">
        <v>501</v>
      </c>
      <c r="C116" s="3">
        <v>54000</v>
      </c>
      <c r="D116" s="14">
        <v>300</v>
      </c>
      <c r="E116" s="3"/>
      <c r="F116" s="3"/>
      <c r="G116" s="3"/>
      <c r="H116" s="3">
        <f>H117+H118+H119+H120</f>
        <v>45000</v>
      </c>
      <c r="I116" s="3">
        <f t="shared" si="24"/>
        <v>45000</v>
      </c>
      <c r="J116" s="4">
        <f t="shared" si="22"/>
        <v>83.33333333333334</v>
      </c>
    </row>
    <row r="117" spans="1:10" ht="12.75">
      <c r="A117" s="8"/>
      <c r="B117" s="6" t="s">
        <v>497</v>
      </c>
      <c r="C117" s="7"/>
      <c r="D117" s="15"/>
      <c r="E117" s="7"/>
      <c r="F117" s="7"/>
      <c r="G117" s="7"/>
      <c r="H117" s="7">
        <v>15000</v>
      </c>
      <c r="I117" s="7">
        <v>15000</v>
      </c>
      <c r="J117" s="4"/>
    </row>
    <row r="118" spans="1:10" ht="12.75">
      <c r="A118" s="8"/>
      <c r="B118" s="6" t="s">
        <v>498</v>
      </c>
      <c r="C118" s="7"/>
      <c r="D118" s="15"/>
      <c r="E118" s="7"/>
      <c r="F118" s="7"/>
      <c r="G118" s="7"/>
      <c r="H118" s="7">
        <v>10000</v>
      </c>
      <c r="I118" s="7">
        <v>10000</v>
      </c>
      <c r="J118" s="4"/>
    </row>
    <row r="119" spans="1:10" ht="12.75">
      <c r="A119" s="8"/>
      <c r="B119" s="6" t="s">
        <v>499</v>
      </c>
      <c r="C119" s="7"/>
      <c r="D119" s="15"/>
      <c r="E119" s="7"/>
      <c r="F119" s="7"/>
      <c r="G119" s="7"/>
      <c r="H119" s="7">
        <v>15000</v>
      </c>
      <c r="I119" s="7">
        <v>15000</v>
      </c>
      <c r="J119" s="4"/>
    </row>
    <row r="120" spans="1:10" ht="12.75">
      <c r="A120" s="8"/>
      <c r="B120" s="6" t="s">
        <v>500</v>
      </c>
      <c r="C120" s="7"/>
      <c r="D120" s="15"/>
      <c r="E120" s="7"/>
      <c r="F120" s="7"/>
      <c r="G120" s="7"/>
      <c r="H120" s="7">
        <v>5000</v>
      </c>
      <c r="I120" s="7">
        <v>5000</v>
      </c>
      <c r="J120" s="4"/>
    </row>
    <row r="121" spans="1:10" ht="12.75">
      <c r="A121" s="8"/>
      <c r="B121" s="6"/>
      <c r="C121" s="7"/>
      <c r="D121" s="15"/>
      <c r="E121" s="7"/>
      <c r="F121" s="7"/>
      <c r="G121" s="7"/>
      <c r="H121" s="7"/>
      <c r="I121" s="3"/>
      <c r="J121" s="4"/>
    </row>
    <row r="122" spans="1:10" s="5" customFormat="1" ht="12.75">
      <c r="A122" s="9" t="s">
        <v>191</v>
      </c>
      <c r="B122" s="10" t="s">
        <v>456</v>
      </c>
      <c r="C122" s="3">
        <f aca="true" t="shared" si="34" ref="C122:H122">C123+C126</f>
        <v>2353058</v>
      </c>
      <c r="D122" s="14">
        <f t="shared" si="34"/>
        <v>31769.61</v>
      </c>
      <c r="E122" s="3">
        <f t="shared" si="34"/>
        <v>0</v>
      </c>
      <c r="F122" s="3">
        <f t="shared" si="34"/>
        <v>0</v>
      </c>
      <c r="G122" s="3">
        <f t="shared" si="34"/>
        <v>1287312</v>
      </c>
      <c r="H122" s="3">
        <f t="shared" si="34"/>
        <v>0</v>
      </c>
      <c r="I122" s="3">
        <f t="shared" si="24"/>
        <v>1287312</v>
      </c>
      <c r="J122" s="4">
        <f t="shared" si="22"/>
        <v>54.70804374562803</v>
      </c>
    </row>
    <row r="123" spans="1:10" ht="12.75">
      <c r="A123" s="9" t="s">
        <v>192</v>
      </c>
      <c r="B123" s="10" t="s">
        <v>522</v>
      </c>
      <c r="C123" s="3">
        <v>214091</v>
      </c>
      <c r="D123" s="14">
        <v>5816.6</v>
      </c>
      <c r="E123" s="3"/>
      <c r="F123" s="3"/>
      <c r="G123" s="3">
        <v>100091</v>
      </c>
      <c r="H123" s="3"/>
      <c r="I123" s="3">
        <f t="shared" si="24"/>
        <v>100091</v>
      </c>
      <c r="J123" s="4">
        <f t="shared" si="22"/>
        <v>46.751614967467106</v>
      </c>
    </row>
    <row r="124" spans="1:10" ht="12.75">
      <c r="A124" s="8"/>
      <c r="B124" s="6" t="s">
        <v>502</v>
      </c>
      <c r="C124" s="7"/>
      <c r="D124" s="15"/>
      <c r="E124" s="7"/>
      <c r="F124" s="7"/>
      <c r="G124" s="7">
        <v>54091</v>
      </c>
      <c r="H124" s="7"/>
      <c r="I124" s="7">
        <v>54091</v>
      </c>
      <c r="J124" s="4"/>
    </row>
    <row r="125" spans="1:10" ht="12.75">
      <c r="A125" s="8"/>
      <c r="B125" s="6" t="s">
        <v>503</v>
      </c>
      <c r="C125" s="7"/>
      <c r="D125" s="15"/>
      <c r="E125" s="7"/>
      <c r="F125" s="7"/>
      <c r="G125" s="7">
        <v>46000</v>
      </c>
      <c r="H125" s="7"/>
      <c r="I125" s="7">
        <v>46000</v>
      </c>
      <c r="J125" s="4"/>
    </row>
    <row r="126" spans="1:10" ht="12.75">
      <c r="A126" s="9" t="s">
        <v>193</v>
      </c>
      <c r="B126" s="10" t="s">
        <v>523</v>
      </c>
      <c r="C126" s="3">
        <f aca="true" t="shared" si="35" ref="C126:H126">C127+C150</f>
        <v>2138967</v>
      </c>
      <c r="D126" s="14">
        <f t="shared" si="35"/>
        <v>25953.01</v>
      </c>
      <c r="E126" s="3">
        <f t="shared" si="35"/>
        <v>0</v>
      </c>
      <c r="F126" s="3">
        <f t="shared" si="35"/>
        <v>0</v>
      </c>
      <c r="G126" s="3">
        <f t="shared" si="35"/>
        <v>1187221</v>
      </c>
      <c r="H126" s="3">
        <f t="shared" si="35"/>
        <v>0</v>
      </c>
      <c r="I126" s="3">
        <f t="shared" si="24"/>
        <v>1187221</v>
      </c>
      <c r="J126" s="4">
        <f t="shared" si="22"/>
        <v>55.50440937143958</v>
      </c>
    </row>
    <row r="127" spans="1:10" ht="12.75">
      <c r="A127" s="9" t="s">
        <v>194</v>
      </c>
      <c r="B127" s="10" t="s">
        <v>195</v>
      </c>
      <c r="C127" s="3">
        <f>C128+C137+C149</f>
        <v>1138967</v>
      </c>
      <c r="D127" s="14">
        <f>D128+D137</f>
        <v>25000</v>
      </c>
      <c r="E127" s="3">
        <f>E128+E137</f>
        <v>0</v>
      </c>
      <c r="F127" s="3">
        <f>F128+F137</f>
        <v>0</v>
      </c>
      <c r="G127" s="3">
        <f>G128+G137</f>
        <v>887221</v>
      </c>
      <c r="H127" s="3">
        <f>H128+H137</f>
        <v>0</v>
      </c>
      <c r="I127" s="3">
        <f t="shared" si="24"/>
        <v>887221</v>
      </c>
      <c r="J127" s="4">
        <f t="shared" si="22"/>
        <v>77.8969891138198</v>
      </c>
    </row>
    <row r="128" spans="1:10" ht="12.75">
      <c r="A128" s="9" t="s">
        <v>196</v>
      </c>
      <c r="B128" s="10" t="s">
        <v>524</v>
      </c>
      <c r="C128" s="3">
        <v>427574</v>
      </c>
      <c r="D128" s="14">
        <v>25000</v>
      </c>
      <c r="E128" s="3"/>
      <c r="F128" s="3"/>
      <c r="G128" s="3">
        <f>G129+G130+G131+G132+G133+G134+G135+G136</f>
        <v>326661</v>
      </c>
      <c r="H128" s="3"/>
      <c r="I128" s="3">
        <f t="shared" si="24"/>
        <v>326661</v>
      </c>
      <c r="J128" s="4">
        <f t="shared" si="22"/>
        <v>76.39870525335965</v>
      </c>
    </row>
    <row r="129" spans="1:10" ht="12.75">
      <c r="A129" s="8"/>
      <c r="B129" s="6" t="s">
        <v>526</v>
      </c>
      <c r="C129" s="7"/>
      <c r="D129" s="15"/>
      <c r="E129" s="7"/>
      <c r="F129" s="7"/>
      <c r="G129" s="7">
        <v>3750</v>
      </c>
      <c r="H129" s="7"/>
      <c r="I129" s="7">
        <v>3750</v>
      </c>
      <c r="J129" s="4"/>
    </row>
    <row r="130" spans="1:10" ht="12.75">
      <c r="A130" s="8"/>
      <c r="B130" s="6" t="s">
        <v>504</v>
      </c>
      <c r="C130" s="7"/>
      <c r="D130" s="15"/>
      <c r="E130" s="7"/>
      <c r="F130" s="7"/>
      <c r="G130" s="7">
        <v>5000</v>
      </c>
      <c r="H130" s="7"/>
      <c r="I130" s="7">
        <v>5000</v>
      </c>
      <c r="J130" s="4"/>
    </row>
    <row r="131" spans="1:10" ht="12.75">
      <c r="A131" s="8"/>
      <c r="B131" s="6" t="s">
        <v>505</v>
      </c>
      <c r="C131" s="7"/>
      <c r="D131" s="15"/>
      <c r="E131" s="7"/>
      <c r="F131" s="7"/>
      <c r="G131" s="7">
        <v>20000</v>
      </c>
      <c r="H131" s="7"/>
      <c r="I131" s="7">
        <v>20000</v>
      </c>
      <c r="J131" s="4"/>
    </row>
    <row r="132" spans="1:10" ht="12.75">
      <c r="A132" s="8"/>
      <c r="B132" s="6" t="s">
        <v>506</v>
      </c>
      <c r="C132" s="7"/>
      <c r="D132" s="15"/>
      <c r="E132" s="7"/>
      <c r="F132" s="7"/>
      <c r="G132" s="7">
        <v>100000</v>
      </c>
      <c r="H132" s="7"/>
      <c r="I132" s="7">
        <v>100000</v>
      </c>
      <c r="J132" s="4"/>
    </row>
    <row r="133" spans="1:10" ht="12.75">
      <c r="A133" s="8"/>
      <c r="B133" s="6" t="s">
        <v>507</v>
      </c>
      <c r="C133" s="7"/>
      <c r="D133" s="15"/>
      <c r="E133" s="7"/>
      <c r="F133" s="7"/>
      <c r="G133" s="7">
        <v>15000</v>
      </c>
      <c r="H133" s="7"/>
      <c r="I133" s="7">
        <v>15000</v>
      </c>
      <c r="J133" s="4"/>
    </row>
    <row r="134" spans="1:10" ht="12.75">
      <c r="A134" s="8"/>
      <c r="B134" s="6" t="s">
        <v>508</v>
      </c>
      <c r="C134" s="7"/>
      <c r="D134" s="15"/>
      <c r="E134" s="7"/>
      <c r="F134" s="7"/>
      <c r="G134" s="7">
        <v>150000</v>
      </c>
      <c r="H134" s="7"/>
      <c r="I134" s="7">
        <v>150000</v>
      </c>
      <c r="J134" s="4"/>
    </row>
    <row r="135" spans="1:10" ht="12.75">
      <c r="A135" s="8"/>
      <c r="B135" s="6" t="s">
        <v>528</v>
      </c>
      <c r="C135" s="7"/>
      <c r="D135" s="15"/>
      <c r="E135" s="7"/>
      <c r="F135" s="7"/>
      <c r="G135" s="7">
        <v>747</v>
      </c>
      <c r="H135" s="7"/>
      <c r="I135" s="7">
        <v>747</v>
      </c>
      <c r="J135" s="4"/>
    </row>
    <row r="136" spans="1:10" ht="12.75">
      <c r="A136" s="8"/>
      <c r="B136" s="6" t="s">
        <v>527</v>
      </c>
      <c r="C136" s="7"/>
      <c r="D136" s="15"/>
      <c r="E136" s="7"/>
      <c r="F136" s="7"/>
      <c r="G136" s="7">
        <v>32164</v>
      </c>
      <c r="H136" s="7"/>
      <c r="I136" s="7">
        <v>32164</v>
      </c>
      <c r="J136" s="4"/>
    </row>
    <row r="137" spans="1:10" ht="12.75">
      <c r="A137" s="9" t="s">
        <v>197</v>
      </c>
      <c r="B137" s="10" t="s">
        <v>509</v>
      </c>
      <c r="C137" s="3">
        <v>701393</v>
      </c>
      <c r="D137" s="14">
        <v>0</v>
      </c>
      <c r="E137" s="3"/>
      <c r="F137" s="3"/>
      <c r="G137" s="3">
        <f>G138+G139+G140+G141+G142+G143+G144+G145+G146+G147+G148</f>
        <v>560560</v>
      </c>
      <c r="H137" s="3"/>
      <c r="I137" s="3">
        <f t="shared" si="24"/>
        <v>560560</v>
      </c>
      <c r="J137" s="4">
        <f t="shared" si="22"/>
        <v>79.92095729498298</v>
      </c>
    </row>
    <row r="138" spans="1:10" ht="12.75">
      <c r="A138" s="8"/>
      <c r="B138" s="6" t="s">
        <v>511</v>
      </c>
      <c r="C138" s="7"/>
      <c r="D138" s="15"/>
      <c r="E138" s="7"/>
      <c r="F138" s="7"/>
      <c r="G138" s="7">
        <v>11464</v>
      </c>
      <c r="H138" s="7"/>
      <c r="I138" s="7">
        <v>11464</v>
      </c>
      <c r="J138" s="4"/>
    </row>
    <row r="139" spans="1:10" ht="12.75">
      <c r="A139" s="8"/>
      <c r="B139" s="6" t="s">
        <v>510</v>
      </c>
      <c r="C139" s="7"/>
      <c r="D139" s="15"/>
      <c r="E139" s="7"/>
      <c r="F139" s="7"/>
      <c r="G139" s="7">
        <v>1174</v>
      </c>
      <c r="H139" s="7"/>
      <c r="I139" s="7">
        <v>1174</v>
      </c>
      <c r="J139" s="4"/>
    </row>
    <row r="140" spans="1:10" ht="12.75">
      <c r="A140" s="8"/>
      <c r="B140" s="6" t="s">
        <v>512</v>
      </c>
      <c r="C140" s="7"/>
      <c r="D140" s="15"/>
      <c r="E140" s="7"/>
      <c r="F140" s="7"/>
      <c r="G140" s="7">
        <v>100000</v>
      </c>
      <c r="H140" s="7"/>
      <c r="I140" s="7">
        <v>100000</v>
      </c>
      <c r="J140" s="4"/>
    </row>
    <row r="141" spans="1:10" ht="12.75">
      <c r="A141" s="8"/>
      <c r="B141" s="6" t="s">
        <v>513</v>
      </c>
      <c r="C141" s="7"/>
      <c r="D141" s="15"/>
      <c r="E141" s="7"/>
      <c r="F141" s="7"/>
      <c r="G141" s="7">
        <v>9800</v>
      </c>
      <c r="H141" s="7"/>
      <c r="I141" s="7">
        <v>9800</v>
      </c>
      <c r="J141" s="4"/>
    </row>
    <row r="142" spans="1:10" ht="12.75">
      <c r="A142" s="8"/>
      <c r="B142" s="6" t="s">
        <v>514</v>
      </c>
      <c r="C142" s="7"/>
      <c r="D142" s="15"/>
      <c r="E142" s="7"/>
      <c r="F142" s="7"/>
      <c r="G142" s="7">
        <v>7000</v>
      </c>
      <c r="H142" s="7"/>
      <c r="I142" s="7">
        <v>7000</v>
      </c>
      <c r="J142" s="4"/>
    </row>
    <row r="143" spans="1:10" ht="12.75">
      <c r="A143" s="8"/>
      <c r="B143" s="6" t="s">
        <v>515</v>
      </c>
      <c r="C143" s="7"/>
      <c r="D143" s="15"/>
      <c r="E143" s="7"/>
      <c r="F143" s="7"/>
      <c r="G143" s="7">
        <v>1122</v>
      </c>
      <c r="H143" s="7"/>
      <c r="I143" s="7">
        <v>1122</v>
      </c>
      <c r="J143" s="4"/>
    </row>
    <row r="144" spans="1:10" ht="12.75">
      <c r="A144" s="8"/>
      <c r="B144" s="6" t="s">
        <v>516</v>
      </c>
      <c r="C144" s="7"/>
      <c r="D144" s="15"/>
      <c r="E144" s="7"/>
      <c r="F144" s="7"/>
      <c r="G144" s="7">
        <v>50000</v>
      </c>
      <c r="H144" s="7"/>
      <c r="I144" s="7">
        <v>50000</v>
      </c>
      <c r="J144" s="4"/>
    </row>
    <row r="145" spans="1:10" ht="12.75">
      <c r="A145" s="8"/>
      <c r="B145" s="6" t="s">
        <v>517</v>
      </c>
      <c r="C145" s="7"/>
      <c r="D145" s="15"/>
      <c r="E145" s="7"/>
      <c r="F145" s="7"/>
      <c r="G145" s="7">
        <v>200000</v>
      </c>
      <c r="H145" s="7"/>
      <c r="I145" s="7">
        <v>200000</v>
      </c>
      <c r="J145" s="4"/>
    </row>
    <row r="146" spans="1:10" ht="12.75">
      <c r="A146" s="8"/>
      <c r="B146" s="6" t="s">
        <v>518</v>
      </c>
      <c r="C146" s="7"/>
      <c r="D146" s="15"/>
      <c r="E146" s="7"/>
      <c r="F146" s="7"/>
      <c r="G146" s="7">
        <v>80000</v>
      </c>
      <c r="H146" s="7"/>
      <c r="I146" s="7">
        <v>80000</v>
      </c>
      <c r="J146" s="4"/>
    </row>
    <row r="147" spans="1:10" ht="12.75">
      <c r="A147" s="8"/>
      <c r="B147" s="6" t="s">
        <v>519</v>
      </c>
      <c r="C147" s="7"/>
      <c r="D147" s="15"/>
      <c r="E147" s="7"/>
      <c r="F147" s="7"/>
      <c r="G147" s="7">
        <v>40000</v>
      </c>
      <c r="H147" s="7"/>
      <c r="I147" s="7">
        <v>40000</v>
      </c>
      <c r="J147" s="4"/>
    </row>
    <row r="148" spans="1:10" ht="12.75">
      <c r="A148" s="8"/>
      <c r="B148" s="6" t="s">
        <v>532</v>
      </c>
      <c r="C148" s="7"/>
      <c r="D148" s="15"/>
      <c r="E148" s="7"/>
      <c r="F148" s="7"/>
      <c r="G148" s="7">
        <v>60000</v>
      </c>
      <c r="H148" s="7"/>
      <c r="I148" s="7">
        <v>60000</v>
      </c>
      <c r="J148" s="4"/>
    </row>
    <row r="149" spans="1:10" ht="12.75">
      <c r="A149" s="9">
        <v>742116</v>
      </c>
      <c r="B149" s="10" t="s">
        <v>531</v>
      </c>
      <c r="C149" s="3">
        <v>10000</v>
      </c>
      <c r="D149" s="14"/>
      <c r="E149" s="3"/>
      <c r="F149" s="3"/>
      <c r="G149" s="3"/>
      <c r="H149" s="3"/>
      <c r="I149" s="3"/>
      <c r="J149" s="4"/>
    </row>
    <row r="150" spans="1:10" ht="12.75">
      <c r="A150" s="9" t="s">
        <v>198</v>
      </c>
      <c r="B150" s="10" t="s">
        <v>525</v>
      </c>
      <c r="C150" s="3">
        <f aca="true" t="shared" si="36" ref="C150:H150">C151</f>
        <v>1000000</v>
      </c>
      <c r="D150" s="14">
        <f t="shared" si="36"/>
        <v>953.01</v>
      </c>
      <c r="E150" s="3">
        <f t="shared" si="36"/>
        <v>0</v>
      </c>
      <c r="F150" s="3">
        <f t="shared" si="36"/>
        <v>0</v>
      </c>
      <c r="G150" s="3">
        <f t="shared" si="36"/>
        <v>300000</v>
      </c>
      <c r="H150" s="3">
        <f t="shared" si="36"/>
        <v>0</v>
      </c>
      <c r="I150" s="3">
        <f t="shared" si="24"/>
        <v>300000</v>
      </c>
      <c r="J150" s="4">
        <f t="shared" si="22"/>
        <v>30</v>
      </c>
    </row>
    <row r="151" spans="1:10" ht="12.75">
      <c r="A151" s="8" t="s">
        <v>199</v>
      </c>
      <c r="B151" s="6" t="s">
        <v>520</v>
      </c>
      <c r="C151" s="7">
        <v>1000000</v>
      </c>
      <c r="D151" s="15">
        <v>953.01</v>
      </c>
      <c r="E151" s="7"/>
      <c r="F151" s="7"/>
      <c r="G151" s="7">
        <v>300000</v>
      </c>
      <c r="H151" s="7"/>
      <c r="I151" s="7">
        <f t="shared" si="24"/>
        <v>300000</v>
      </c>
      <c r="J151" s="20">
        <f t="shared" si="22"/>
        <v>30</v>
      </c>
    </row>
    <row r="152" spans="1:10" ht="12.75">
      <c r="A152" s="8"/>
      <c r="B152" s="6"/>
      <c r="C152" s="7"/>
      <c r="D152" s="15"/>
      <c r="E152" s="7"/>
      <c r="F152" s="7"/>
      <c r="G152" s="7"/>
      <c r="H152" s="7"/>
      <c r="I152" s="7"/>
      <c r="J152" s="4"/>
    </row>
    <row r="153" spans="1:10" ht="12.75">
      <c r="A153" s="9"/>
      <c r="B153" s="10"/>
      <c r="C153" s="3"/>
      <c r="D153" s="14"/>
      <c r="E153" s="3"/>
      <c r="F153" s="3"/>
      <c r="G153" s="3"/>
      <c r="H153" s="3"/>
      <c r="I153" s="3"/>
      <c r="J153" s="4"/>
    </row>
    <row r="154" spans="1:10" ht="12.75">
      <c r="A154" s="8" t="s">
        <v>0</v>
      </c>
      <c r="B154" s="6" t="s">
        <v>0</v>
      </c>
      <c r="C154" s="7" t="s">
        <v>0</v>
      </c>
      <c r="D154" s="15" t="s">
        <v>0</v>
      </c>
      <c r="E154" s="7"/>
      <c r="F154" s="7"/>
      <c r="G154" s="7"/>
      <c r="H154" s="7"/>
      <c r="I154" s="7" t="s">
        <v>0</v>
      </c>
      <c r="J154" s="4"/>
    </row>
    <row r="155" spans="1:10" s="5" customFormat="1" ht="12.75">
      <c r="A155" s="9" t="s">
        <v>200</v>
      </c>
      <c r="B155" s="10" t="s">
        <v>201</v>
      </c>
      <c r="C155" s="3">
        <f aca="true" t="shared" si="37" ref="C155:H155">C156</f>
        <v>100000</v>
      </c>
      <c r="D155" s="14">
        <f t="shared" si="37"/>
        <v>0</v>
      </c>
      <c r="E155" s="3">
        <f t="shared" si="37"/>
        <v>80000</v>
      </c>
      <c r="F155" s="3">
        <f t="shared" si="37"/>
        <v>0</v>
      </c>
      <c r="G155" s="3">
        <f t="shared" si="37"/>
        <v>0</v>
      </c>
      <c r="H155" s="3">
        <f t="shared" si="37"/>
        <v>0</v>
      </c>
      <c r="I155" s="3">
        <f>E155+F155+G155+H155</f>
        <v>80000</v>
      </c>
      <c r="J155" s="4">
        <f t="shared" si="22"/>
        <v>80</v>
      </c>
    </row>
    <row r="156" spans="1:10" ht="12.75">
      <c r="A156" s="8" t="s">
        <v>202</v>
      </c>
      <c r="B156" s="6" t="s">
        <v>521</v>
      </c>
      <c r="C156" s="7">
        <v>100000</v>
      </c>
      <c r="D156" s="15">
        <v>0</v>
      </c>
      <c r="E156" s="7">
        <v>80000</v>
      </c>
      <c r="F156" s="7"/>
      <c r="G156" s="7"/>
      <c r="H156" s="7"/>
      <c r="I156" s="7">
        <f>E156+F156+G156+H156</f>
        <v>80000</v>
      </c>
      <c r="J156" s="20">
        <f t="shared" si="22"/>
        <v>80</v>
      </c>
    </row>
    <row r="157" spans="1:10" ht="12.75">
      <c r="A157" s="8" t="s">
        <v>0</v>
      </c>
      <c r="B157" s="6" t="s">
        <v>0</v>
      </c>
      <c r="C157" s="7" t="s">
        <v>0</v>
      </c>
      <c r="D157" s="15" t="s">
        <v>0</v>
      </c>
      <c r="E157" s="7"/>
      <c r="F157" s="7"/>
      <c r="G157" s="7"/>
      <c r="H157" s="7"/>
      <c r="I157" s="7" t="s">
        <v>0</v>
      </c>
      <c r="J157" s="4"/>
    </row>
    <row r="158" spans="1:10" ht="12.75">
      <c r="A158" s="8"/>
      <c r="B158" s="6"/>
      <c r="C158" s="7"/>
      <c r="D158" s="15"/>
      <c r="E158" s="7"/>
      <c r="F158" s="7"/>
      <c r="G158" s="7"/>
      <c r="H158" s="7"/>
      <c r="I158" s="7"/>
      <c r="J158" s="4"/>
    </row>
    <row r="159" spans="1:10" s="5" customFormat="1" ht="12.75">
      <c r="A159" s="9" t="s">
        <v>203</v>
      </c>
      <c r="B159" s="10" t="s">
        <v>204</v>
      </c>
      <c r="C159" s="3">
        <f aca="true" t="shared" si="38" ref="C159:H159">C160+C272</f>
        <v>4067600</v>
      </c>
      <c r="D159" s="14">
        <f t="shared" si="38"/>
        <v>1322933.89</v>
      </c>
      <c r="E159" s="3">
        <f t="shared" si="38"/>
        <v>3348312</v>
      </c>
      <c r="F159" s="3">
        <f t="shared" si="38"/>
        <v>0</v>
      </c>
      <c r="G159" s="3">
        <f t="shared" si="38"/>
        <v>633647</v>
      </c>
      <c r="H159" s="3">
        <f t="shared" si="38"/>
        <v>35000</v>
      </c>
      <c r="I159" s="3">
        <f>E159+F159+G159+H159</f>
        <v>4016959</v>
      </c>
      <c r="J159" s="4">
        <f t="shared" si="22"/>
        <v>98.75501524240339</v>
      </c>
    </row>
    <row r="160" spans="1:10" s="5" customFormat="1" ht="12.75">
      <c r="A160" s="9" t="s">
        <v>205</v>
      </c>
      <c r="B160" s="10" t="s">
        <v>206</v>
      </c>
      <c r="C160" s="3">
        <f aca="true" t="shared" si="39" ref="C160:H160">C161+C176+C177+C238+C267</f>
        <v>3267600</v>
      </c>
      <c r="D160" s="14">
        <f t="shared" si="39"/>
        <v>1322933.89</v>
      </c>
      <c r="E160" s="3">
        <f t="shared" si="39"/>
        <v>3328312</v>
      </c>
      <c r="F160" s="3">
        <f t="shared" si="39"/>
        <v>0</v>
      </c>
      <c r="G160" s="3">
        <f t="shared" si="39"/>
        <v>113647</v>
      </c>
      <c r="H160" s="3">
        <f t="shared" si="39"/>
        <v>35000</v>
      </c>
      <c r="I160" s="3">
        <f aca="true" t="shared" si="40" ref="I160:I224">E160+F160+G160+H160</f>
        <v>3476959</v>
      </c>
      <c r="J160" s="4">
        <f t="shared" si="22"/>
        <v>106.40711837434202</v>
      </c>
    </row>
    <row r="161" spans="1:10" s="5" customFormat="1" ht="12.75">
      <c r="A161" s="9" t="s">
        <v>207</v>
      </c>
      <c r="B161" s="10" t="s">
        <v>208</v>
      </c>
      <c r="C161" s="3">
        <f aca="true" t="shared" si="41" ref="C161:H161">C162+C165</f>
        <v>1369465</v>
      </c>
      <c r="D161" s="14">
        <f t="shared" si="41"/>
        <v>639463.16</v>
      </c>
      <c r="E161" s="3">
        <f t="shared" si="41"/>
        <v>1496973</v>
      </c>
      <c r="F161" s="3">
        <f t="shared" si="41"/>
        <v>0</v>
      </c>
      <c r="G161" s="3">
        <f t="shared" si="41"/>
        <v>0</v>
      </c>
      <c r="H161" s="3">
        <f t="shared" si="41"/>
        <v>0</v>
      </c>
      <c r="I161" s="3">
        <f t="shared" si="40"/>
        <v>1496973</v>
      </c>
      <c r="J161" s="4">
        <f aca="true" t="shared" si="42" ref="J161:J224">I161/C161*100</f>
        <v>109.31078924981654</v>
      </c>
    </row>
    <row r="162" spans="1:10" ht="12.75">
      <c r="A162" s="8" t="s">
        <v>209</v>
      </c>
      <c r="B162" s="6" t="s">
        <v>210</v>
      </c>
      <c r="C162" s="7">
        <v>1191495</v>
      </c>
      <c r="D162" s="15">
        <f>D163+D164</f>
        <v>566977.42</v>
      </c>
      <c r="E162" s="7">
        <f>E163+E164</f>
        <v>1264969</v>
      </c>
      <c r="F162" s="7">
        <f>F163+F164</f>
        <v>0</v>
      </c>
      <c r="G162" s="7">
        <f>G163+G164</f>
        <v>0</v>
      </c>
      <c r="H162" s="7">
        <f>H163+H164</f>
        <v>0</v>
      </c>
      <c r="I162" s="3">
        <f t="shared" si="40"/>
        <v>1264969</v>
      </c>
      <c r="J162" s="4">
        <f t="shared" si="42"/>
        <v>106.16653867620091</v>
      </c>
    </row>
    <row r="163" spans="1:10" ht="12.75">
      <c r="A163" s="8" t="s">
        <v>211</v>
      </c>
      <c r="B163" s="6" t="s">
        <v>212</v>
      </c>
      <c r="C163" s="7">
        <v>815230</v>
      </c>
      <c r="D163" s="15">
        <v>389947.63</v>
      </c>
      <c r="E163" s="7">
        <v>872834</v>
      </c>
      <c r="F163" s="7"/>
      <c r="G163" s="7"/>
      <c r="H163" s="7"/>
      <c r="I163" s="3">
        <f t="shared" si="40"/>
        <v>872834</v>
      </c>
      <c r="J163" s="4">
        <f t="shared" si="42"/>
        <v>107.065981379488</v>
      </c>
    </row>
    <row r="164" spans="1:10" ht="12.75">
      <c r="A164" s="8" t="s">
        <v>213</v>
      </c>
      <c r="B164" s="6" t="s">
        <v>214</v>
      </c>
      <c r="C164" s="7">
        <v>376265</v>
      </c>
      <c r="D164" s="15">
        <v>177029.79</v>
      </c>
      <c r="E164" s="7">
        <v>392135</v>
      </c>
      <c r="F164" s="7"/>
      <c r="G164" s="7"/>
      <c r="H164" s="7"/>
      <c r="I164" s="3">
        <f t="shared" si="40"/>
        <v>392135</v>
      </c>
      <c r="J164" s="4">
        <f t="shared" si="42"/>
        <v>104.21777204895486</v>
      </c>
    </row>
    <row r="165" spans="1:10" ht="12.75">
      <c r="A165" s="8" t="s">
        <v>215</v>
      </c>
      <c r="B165" s="6" t="s">
        <v>485</v>
      </c>
      <c r="C165" s="7">
        <v>177970</v>
      </c>
      <c r="D165" s="15">
        <f>D166+D167+D173</f>
        <v>72485.74</v>
      </c>
      <c r="E165" s="7">
        <f>E166+E167+E173</f>
        <v>232004</v>
      </c>
      <c r="F165" s="7">
        <f>F166+F167+F173</f>
        <v>0</v>
      </c>
      <c r="G165" s="7">
        <f>G166+G167+G173</f>
        <v>0</v>
      </c>
      <c r="H165" s="7">
        <f>H166+H167+H173</f>
        <v>0</v>
      </c>
      <c r="I165" s="3">
        <f t="shared" si="40"/>
        <v>232004</v>
      </c>
      <c r="J165" s="4">
        <f t="shared" si="42"/>
        <v>130.36129684778334</v>
      </c>
    </row>
    <row r="166" spans="1:10" ht="12.75">
      <c r="A166" s="8" t="s">
        <v>216</v>
      </c>
      <c r="B166" s="6" t="s">
        <v>486</v>
      </c>
      <c r="C166" s="7">
        <v>24830</v>
      </c>
      <c r="D166" s="15">
        <v>11177</v>
      </c>
      <c r="E166" s="7">
        <v>30624</v>
      </c>
      <c r="F166" s="7"/>
      <c r="G166" s="7"/>
      <c r="H166" s="7"/>
      <c r="I166" s="3">
        <f t="shared" si="40"/>
        <v>30624</v>
      </c>
      <c r="J166" s="4">
        <f t="shared" si="42"/>
        <v>123.33467579540877</v>
      </c>
    </row>
    <row r="167" spans="1:10" ht="12.75">
      <c r="A167" s="8" t="s">
        <v>217</v>
      </c>
      <c r="B167" s="6" t="s">
        <v>218</v>
      </c>
      <c r="C167" s="7">
        <f aca="true" t="shared" si="43" ref="C167:H167">SUM(C168:C172)</f>
        <v>149140</v>
      </c>
      <c r="D167" s="15">
        <f t="shared" si="43"/>
        <v>57363.61</v>
      </c>
      <c r="E167" s="7">
        <f t="shared" si="43"/>
        <v>197380</v>
      </c>
      <c r="F167" s="7">
        <f t="shared" si="43"/>
        <v>0</v>
      </c>
      <c r="G167" s="7">
        <f t="shared" si="43"/>
        <v>0</v>
      </c>
      <c r="H167" s="7">
        <f t="shared" si="43"/>
        <v>0</v>
      </c>
      <c r="I167" s="3">
        <f t="shared" si="40"/>
        <v>197380</v>
      </c>
      <c r="J167" s="4">
        <f t="shared" si="42"/>
        <v>132.34544723078986</v>
      </c>
    </row>
    <row r="168" spans="1:10" ht="12.75">
      <c r="A168" s="8" t="s">
        <v>219</v>
      </c>
      <c r="B168" s="6" t="s">
        <v>220</v>
      </c>
      <c r="C168" s="7">
        <v>107540</v>
      </c>
      <c r="D168" s="15">
        <v>49959.61</v>
      </c>
      <c r="E168" s="7">
        <v>145300</v>
      </c>
      <c r="F168" s="7"/>
      <c r="G168" s="7"/>
      <c r="H168" s="7"/>
      <c r="I168" s="3">
        <f t="shared" si="40"/>
        <v>145300</v>
      </c>
      <c r="J168" s="4">
        <f t="shared" si="42"/>
        <v>135.11251627301468</v>
      </c>
    </row>
    <row r="169" spans="1:10" ht="12.75">
      <c r="A169" s="8" t="s">
        <v>221</v>
      </c>
      <c r="B169" s="6" t="s">
        <v>222</v>
      </c>
      <c r="C169" s="7">
        <v>24600</v>
      </c>
      <c r="D169" s="15">
        <v>436</v>
      </c>
      <c r="E169" s="7">
        <v>30080</v>
      </c>
      <c r="F169" s="7"/>
      <c r="G169" s="7"/>
      <c r="H169" s="7"/>
      <c r="I169" s="3">
        <f t="shared" si="40"/>
        <v>30080</v>
      </c>
      <c r="J169" s="4">
        <f t="shared" si="42"/>
        <v>122.27642276422763</v>
      </c>
    </row>
    <row r="170" spans="1:10" ht="12.75">
      <c r="A170" s="8">
        <v>611225</v>
      </c>
      <c r="B170" s="6" t="s">
        <v>494</v>
      </c>
      <c r="C170" s="7">
        <v>0</v>
      </c>
      <c r="D170" s="15">
        <v>0</v>
      </c>
      <c r="E170" s="7">
        <v>5000</v>
      </c>
      <c r="F170" s="7"/>
      <c r="G170" s="7"/>
      <c r="H170" s="7"/>
      <c r="I170" s="3">
        <f t="shared" si="40"/>
        <v>5000</v>
      </c>
      <c r="J170" s="4" t="e">
        <f t="shared" si="42"/>
        <v>#DIV/0!</v>
      </c>
    </row>
    <row r="171" spans="1:10" ht="12.75">
      <c r="A171" s="8" t="s">
        <v>223</v>
      </c>
      <c r="B171" s="6" t="s">
        <v>224</v>
      </c>
      <c r="C171" s="7">
        <v>12000</v>
      </c>
      <c r="D171" s="15">
        <v>6968</v>
      </c>
      <c r="E171" s="7">
        <v>12000</v>
      </c>
      <c r="F171" s="7"/>
      <c r="G171" s="7"/>
      <c r="H171" s="7"/>
      <c r="I171" s="3">
        <f t="shared" si="40"/>
        <v>12000</v>
      </c>
      <c r="J171" s="4">
        <f t="shared" si="42"/>
        <v>100</v>
      </c>
    </row>
    <row r="172" spans="1:10" ht="12.75">
      <c r="A172" s="8" t="s">
        <v>466</v>
      </c>
      <c r="B172" s="6" t="s">
        <v>473</v>
      </c>
      <c r="C172" s="7">
        <v>5000</v>
      </c>
      <c r="D172" s="15">
        <v>0</v>
      </c>
      <c r="E172" s="7">
        <v>5000</v>
      </c>
      <c r="F172" s="7"/>
      <c r="G172" s="7"/>
      <c r="H172" s="7"/>
      <c r="I172" s="3">
        <f t="shared" si="40"/>
        <v>5000</v>
      </c>
      <c r="J172" s="4">
        <f t="shared" si="42"/>
        <v>100</v>
      </c>
    </row>
    <row r="173" spans="1:10" ht="12.75">
      <c r="A173" s="8" t="s">
        <v>225</v>
      </c>
      <c r="B173" s="6" t="s">
        <v>226</v>
      </c>
      <c r="C173" s="7">
        <f aca="true" t="shared" si="44" ref="C173:H173">C174+C175</f>
        <v>4000</v>
      </c>
      <c r="D173" s="15">
        <f t="shared" si="44"/>
        <v>3945.13</v>
      </c>
      <c r="E173" s="7">
        <f t="shared" si="44"/>
        <v>4000</v>
      </c>
      <c r="F173" s="7">
        <f t="shared" si="44"/>
        <v>0</v>
      </c>
      <c r="G173" s="7">
        <f t="shared" si="44"/>
        <v>0</v>
      </c>
      <c r="H173" s="7">
        <f t="shared" si="44"/>
        <v>0</v>
      </c>
      <c r="I173" s="3">
        <f t="shared" si="40"/>
        <v>4000</v>
      </c>
      <c r="J173" s="4">
        <f t="shared" si="42"/>
        <v>100</v>
      </c>
    </row>
    <row r="174" spans="1:10" ht="12.75">
      <c r="A174" s="8" t="s">
        <v>227</v>
      </c>
      <c r="B174" s="6" t="s">
        <v>228</v>
      </c>
      <c r="C174" s="7">
        <v>2000</v>
      </c>
      <c r="D174" s="15">
        <v>2000</v>
      </c>
      <c r="E174" s="7">
        <v>2000</v>
      </c>
      <c r="F174" s="7"/>
      <c r="G174" s="7"/>
      <c r="H174" s="7"/>
      <c r="I174" s="3">
        <f t="shared" si="40"/>
        <v>2000</v>
      </c>
      <c r="J174" s="4">
        <f t="shared" si="42"/>
        <v>100</v>
      </c>
    </row>
    <row r="175" spans="1:10" ht="12.75">
      <c r="A175" s="8" t="s">
        <v>229</v>
      </c>
      <c r="B175" s="6" t="s">
        <v>230</v>
      </c>
      <c r="C175" s="7">
        <v>2000</v>
      </c>
      <c r="D175" s="15">
        <v>1945.13</v>
      </c>
      <c r="E175" s="7">
        <v>2000</v>
      </c>
      <c r="F175" s="7"/>
      <c r="G175" s="7"/>
      <c r="H175" s="7"/>
      <c r="I175" s="3">
        <f t="shared" si="40"/>
        <v>2000</v>
      </c>
      <c r="J175" s="4">
        <f t="shared" si="42"/>
        <v>100</v>
      </c>
    </row>
    <row r="176" spans="1:10" s="5" customFormat="1" ht="12.75">
      <c r="A176" s="9" t="s">
        <v>231</v>
      </c>
      <c r="B176" s="10" t="s">
        <v>232</v>
      </c>
      <c r="C176" s="3">
        <v>132451</v>
      </c>
      <c r="D176" s="14">
        <v>61669.59</v>
      </c>
      <c r="E176" s="3">
        <v>136199</v>
      </c>
      <c r="F176" s="3"/>
      <c r="G176" s="3"/>
      <c r="H176" s="3"/>
      <c r="I176" s="3">
        <f t="shared" si="40"/>
        <v>136199</v>
      </c>
      <c r="J176" s="4">
        <f t="shared" si="42"/>
        <v>102.82972570988515</v>
      </c>
    </row>
    <row r="177" spans="1:10" s="5" customFormat="1" ht="12.75">
      <c r="A177" s="9" t="s">
        <v>233</v>
      </c>
      <c r="B177" s="10" t="s">
        <v>234</v>
      </c>
      <c r="C177" s="3">
        <f aca="true" t="shared" si="45" ref="C177:H177">C178+C179+C183+C193+C196+C199+C200+C209+C212</f>
        <v>936384</v>
      </c>
      <c r="D177" s="14">
        <f t="shared" si="45"/>
        <v>369332.92</v>
      </c>
      <c r="E177" s="3">
        <f t="shared" si="45"/>
        <v>941054</v>
      </c>
      <c r="F177" s="3">
        <f t="shared" si="45"/>
        <v>0</v>
      </c>
      <c r="G177" s="3">
        <f t="shared" si="45"/>
        <v>30013</v>
      </c>
      <c r="H177" s="3">
        <f t="shared" si="45"/>
        <v>0</v>
      </c>
      <c r="I177" s="3">
        <f t="shared" si="40"/>
        <v>971067</v>
      </c>
      <c r="J177" s="4">
        <f t="shared" si="42"/>
        <v>103.7039291572688</v>
      </c>
    </row>
    <row r="178" spans="1:10" s="5" customFormat="1" ht="12.75">
      <c r="A178" s="9" t="s">
        <v>235</v>
      </c>
      <c r="B178" s="10" t="s">
        <v>236</v>
      </c>
      <c r="C178" s="3">
        <v>19000</v>
      </c>
      <c r="D178" s="14">
        <v>5561.9</v>
      </c>
      <c r="E178" s="3">
        <v>21000</v>
      </c>
      <c r="F178" s="3"/>
      <c r="G178" s="3"/>
      <c r="H178" s="3"/>
      <c r="I178" s="3">
        <v>21000</v>
      </c>
      <c r="J178" s="4">
        <f t="shared" si="42"/>
        <v>110.5263157894737</v>
      </c>
    </row>
    <row r="179" spans="1:10" s="5" customFormat="1" ht="12.75">
      <c r="A179" s="9" t="s">
        <v>237</v>
      </c>
      <c r="B179" s="10" t="s">
        <v>238</v>
      </c>
      <c r="C179" s="3">
        <f aca="true" t="shared" si="46" ref="C179:H179">SUM(C180:C182)</f>
        <v>151100</v>
      </c>
      <c r="D179" s="14">
        <f t="shared" si="46"/>
        <v>72016.22</v>
      </c>
      <c r="E179" s="3">
        <f t="shared" si="46"/>
        <v>156100</v>
      </c>
      <c r="F179" s="3">
        <f t="shared" si="46"/>
        <v>0</v>
      </c>
      <c r="G179" s="3">
        <f t="shared" si="46"/>
        <v>0</v>
      </c>
      <c r="H179" s="3">
        <f t="shared" si="46"/>
        <v>0</v>
      </c>
      <c r="I179" s="3">
        <f t="shared" si="40"/>
        <v>156100</v>
      </c>
      <c r="J179" s="4">
        <f t="shared" si="42"/>
        <v>103.30906684315022</v>
      </c>
    </row>
    <row r="180" spans="1:10" ht="12.75">
      <c r="A180" s="8" t="s">
        <v>239</v>
      </c>
      <c r="B180" s="6" t="s">
        <v>240</v>
      </c>
      <c r="C180" s="7">
        <v>24600</v>
      </c>
      <c r="D180" s="15">
        <v>10349.63</v>
      </c>
      <c r="E180" s="7">
        <v>24600</v>
      </c>
      <c r="F180" s="7"/>
      <c r="G180" s="7"/>
      <c r="H180" s="7"/>
      <c r="I180" s="3">
        <f t="shared" si="40"/>
        <v>24600</v>
      </c>
      <c r="J180" s="4">
        <f t="shared" si="42"/>
        <v>100</v>
      </c>
    </row>
    <row r="181" spans="1:10" ht="12.75">
      <c r="A181" s="8" t="s">
        <v>241</v>
      </c>
      <c r="B181" s="6" t="s">
        <v>242</v>
      </c>
      <c r="C181" s="7">
        <v>31500</v>
      </c>
      <c r="D181" s="15">
        <v>16721.99</v>
      </c>
      <c r="E181" s="7">
        <v>36500</v>
      </c>
      <c r="F181" s="7">
        <v>0</v>
      </c>
      <c r="G181" s="7"/>
      <c r="H181" s="7"/>
      <c r="I181" s="3">
        <v>36500</v>
      </c>
      <c r="J181" s="4">
        <f t="shared" si="42"/>
        <v>115.87301587301589</v>
      </c>
    </row>
    <row r="182" spans="1:10" ht="12.75">
      <c r="A182" s="8" t="s">
        <v>243</v>
      </c>
      <c r="B182" s="6" t="s">
        <v>244</v>
      </c>
      <c r="C182" s="7">
        <v>95000</v>
      </c>
      <c r="D182" s="15">
        <v>44944.6</v>
      </c>
      <c r="E182" s="7">
        <v>95000</v>
      </c>
      <c r="F182" s="7"/>
      <c r="G182" s="7"/>
      <c r="H182" s="7"/>
      <c r="I182" s="3">
        <f t="shared" si="40"/>
        <v>95000</v>
      </c>
      <c r="J182" s="4">
        <f t="shared" si="42"/>
        <v>100</v>
      </c>
    </row>
    <row r="183" spans="1:10" s="5" customFormat="1" ht="12.75">
      <c r="A183" s="9" t="s">
        <v>245</v>
      </c>
      <c r="B183" s="10" t="s">
        <v>246</v>
      </c>
      <c r="C183" s="3">
        <f aca="true" t="shared" si="47" ref="C183:H183">C184+C189</f>
        <v>68020</v>
      </c>
      <c r="D183" s="14">
        <f t="shared" si="47"/>
        <v>17777.51</v>
      </c>
      <c r="E183" s="3">
        <f t="shared" si="47"/>
        <v>67120</v>
      </c>
      <c r="F183" s="3">
        <f t="shared" si="47"/>
        <v>0</v>
      </c>
      <c r="G183" s="3">
        <f t="shared" si="47"/>
        <v>0</v>
      </c>
      <c r="H183" s="3">
        <f t="shared" si="47"/>
        <v>0</v>
      </c>
      <c r="I183" s="3">
        <f t="shared" si="40"/>
        <v>67120</v>
      </c>
      <c r="J183" s="4">
        <f t="shared" si="42"/>
        <v>98.6768597471332</v>
      </c>
    </row>
    <row r="184" spans="1:10" ht="12.75">
      <c r="A184" s="8" t="s">
        <v>247</v>
      </c>
      <c r="B184" s="6" t="s">
        <v>248</v>
      </c>
      <c r="C184" s="7">
        <v>31100</v>
      </c>
      <c r="D184" s="15">
        <f>SUM(D185:D188)</f>
        <v>14426.55</v>
      </c>
      <c r="E184" s="7">
        <f>SUM(E185:E188)</f>
        <v>30800</v>
      </c>
      <c r="F184" s="7">
        <f>SUM(F185:F188)</f>
        <v>0</v>
      </c>
      <c r="G184" s="7">
        <f>SUM(G185:G188)</f>
        <v>0</v>
      </c>
      <c r="H184" s="7">
        <f>SUM(H185:H188)</f>
        <v>0</v>
      </c>
      <c r="I184" s="3">
        <f t="shared" si="40"/>
        <v>30800</v>
      </c>
      <c r="J184" s="4">
        <f t="shared" si="42"/>
        <v>99.03536977491962</v>
      </c>
    </row>
    <row r="185" spans="1:10" ht="12.75">
      <c r="A185" s="8" t="s">
        <v>249</v>
      </c>
      <c r="B185" s="6" t="s">
        <v>250</v>
      </c>
      <c r="C185" s="7">
        <v>7150</v>
      </c>
      <c r="D185" s="15">
        <v>3128.39</v>
      </c>
      <c r="E185" s="7">
        <v>7150</v>
      </c>
      <c r="F185" s="7"/>
      <c r="G185" s="7"/>
      <c r="H185" s="7"/>
      <c r="I185" s="3">
        <f t="shared" si="40"/>
        <v>7150</v>
      </c>
      <c r="J185" s="4">
        <f t="shared" si="42"/>
        <v>100</v>
      </c>
    </row>
    <row r="186" spans="1:10" ht="12.75">
      <c r="A186" s="8" t="s">
        <v>251</v>
      </c>
      <c r="B186" s="6" t="s">
        <v>252</v>
      </c>
      <c r="C186" s="7">
        <v>2700</v>
      </c>
      <c r="D186" s="15">
        <v>1293.44</v>
      </c>
      <c r="E186" s="7">
        <v>2700</v>
      </c>
      <c r="F186" s="7"/>
      <c r="G186" s="7"/>
      <c r="H186" s="7"/>
      <c r="I186" s="3">
        <f t="shared" si="40"/>
        <v>2700</v>
      </c>
      <c r="J186" s="4">
        <f t="shared" si="42"/>
        <v>100</v>
      </c>
    </row>
    <row r="187" spans="1:10" ht="12.75">
      <c r="A187" s="8" t="s">
        <v>253</v>
      </c>
      <c r="B187" s="6" t="s">
        <v>254</v>
      </c>
      <c r="C187" s="7">
        <v>5100</v>
      </c>
      <c r="D187" s="15">
        <v>1860.32</v>
      </c>
      <c r="E187" s="7">
        <v>4800</v>
      </c>
      <c r="F187" s="7"/>
      <c r="G187" s="7"/>
      <c r="H187" s="7"/>
      <c r="I187" s="3">
        <f t="shared" si="40"/>
        <v>4800</v>
      </c>
      <c r="J187" s="4">
        <f t="shared" si="42"/>
        <v>94.11764705882352</v>
      </c>
    </row>
    <row r="188" spans="1:10" ht="12.75">
      <c r="A188" s="8" t="s">
        <v>255</v>
      </c>
      <c r="B188" s="6" t="s">
        <v>256</v>
      </c>
      <c r="C188" s="7">
        <v>16150</v>
      </c>
      <c r="D188" s="15">
        <v>8144.4</v>
      </c>
      <c r="E188" s="7">
        <v>16150</v>
      </c>
      <c r="F188" s="7"/>
      <c r="G188" s="7"/>
      <c r="H188" s="7"/>
      <c r="I188" s="3">
        <f t="shared" si="40"/>
        <v>16150</v>
      </c>
      <c r="J188" s="4">
        <f t="shared" si="42"/>
        <v>100</v>
      </c>
    </row>
    <row r="189" spans="1:10" ht="12.75">
      <c r="A189" s="8" t="s">
        <v>257</v>
      </c>
      <c r="B189" s="6" t="s">
        <v>258</v>
      </c>
      <c r="C189" s="7">
        <v>36920</v>
      </c>
      <c r="D189" s="15">
        <f>SUM(D190:D192)</f>
        <v>3350.96</v>
      </c>
      <c r="E189" s="7">
        <f>SUM(E190:E192)</f>
        <v>36320</v>
      </c>
      <c r="F189" s="7">
        <f>SUM(F190:F192)</f>
        <v>0</v>
      </c>
      <c r="G189" s="7">
        <f>SUM(G190:G192)</f>
        <v>0</v>
      </c>
      <c r="H189" s="7">
        <f>SUM(H190:H192)</f>
        <v>0</v>
      </c>
      <c r="I189" s="3">
        <f t="shared" si="40"/>
        <v>36320</v>
      </c>
      <c r="J189" s="4">
        <f t="shared" si="42"/>
        <v>98.37486457204767</v>
      </c>
    </row>
    <row r="190" spans="1:10" ht="12.75">
      <c r="A190" s="8" t="s">
        <v>259</v>
      </c>
      <c r="B190" s="6" t="s">
        <v>260</v>
      </c>
      <c r="C190" s="7">
        <v>3400</v>
      </c>
      <c r="D190" s="15">
        <v>894.23</v>
      </c>
      <c r="E190" s="7">
        <v>3300</v>
      </c>
      <c r="F190" s="7"/>
      <c r="G190" s="7"/>
      <c r="H190" s="7"/>
      <c r="I190" s="3">
        <f t="shared" si="40"/>
        <v>3300</v>
      </c>
      <c r="J190" s="4">
        <f t="shared" si="42"/>
        <v>97.05882352941177</v>
      </c>
    </row>
    <row r="191" spans="1:10" ht="12.75">
      <c r="A191" s="8" t="s">
        <v>261</v>
      </c>
      <c r="B191" s="6" t="s">
        <v>262</v>
      </c>
      <c r="C191" s="7">
        <v>8520</v>
      </c>
      <c r="D191" s="15">
        <v>2456.73</v>
      </c>
      <c r="E191" s="7">
        <v>8020</v>
      </c>
      <c r="F191" s="7">
        <v>0</v>
      </c>
      <c r="G191" s="7"/>
      <c r="H191" s="7"/>
      <c r="I191" s="3">
        <f t="shared" si="40"/>
        <v>8020</v>
      </c>
      <c r="J191" s="4">
        <f t="shared" si="42"/>
        <v>94.13145539906104</v>
      </c>
    </row>
    <row r="192" spans="1:10" ht="12.75">
      <c r="A192" s="8" t="s">
        <v>263</v>
      </c>
      <c r="B192" s="6" t="s">
        <v>264</v>
      </c>
      <c r="C192" s="7">
        <v>25000</v>
      </c>
      <c r="D192" s="15">
        <v>0</v>
      </c>
      <c r="E192" s="7">
        <v>25000</v>
      </c>
      <c r="F192" s="7"/>
      <c r="G192" s="7"/>
      <c r="H192" s="7"/>
      <c r="I192" s="3">
        <f t="shared" si="40"/>
        <v>25000</v>
      </c>
      <c r="J192" s="4">
        <f t="shared" si="42"/>
        <v>100</v>
      </c>
    </row>
    <row r="193" spans="1:10" s="5" customFormat="1" ht="12.75">
      <c r="A193" s="9" t="s">
        <v>265</v>
      </c>
      <c r="B193" s="10" t="s">
        <v>266</v>
      </c>
      <c r="C193" s="3">
        <f aca="true" t="shared" si="48" ref="C193:H193">C194+C195</f>
        <v>38903</v>
      </c>
      <c r="D193" s="14">
        <f t="shared" si="48"/>
        <v>11257.04</v>
      </c>
      <c r="E193" s="3">
        <f t="shared" si="48"/>
        <v>21000</v>
      </c>
      <c r="F193" s="3">
        <f t="shared" si="48"/>
        <v>0</v>
      </c>
      <c r="G193" s="3">
        <f t="shared" si="48"/>
        <v>14703</v>
      </c>
      <c r="H193" s="3">
        <f t="shared" si="48"/>
        <v>0</v>
      </c>
      <c r="I193" s="3">
        <f t="shared" si="40"/>
        <v>35703</v>
      </c>
      <c r="J193" s="4">
        <f t="shared" si="42"/>
        <v>91.77441328432255</v>
      </c>
    </row>
    <row r="194" spans="1:10" ht="12.75">
      <c r="A194" s="8" t="s">
        <v>267</v>
      </c>
      <c r="B194" s="6" t="s">
        <v>268</v>
      </c>
      <c r="C194" s="7">
        <v>19200</v>
      </c>
      <c r="D194" s="15">
        <v>6257.04</v>
      </c>
      <c r="E194" s="7">
        <v>15000</v>
      </c>
      <c r="F194" s="7"/>
      <c r="G194" s="7"/>
      <c r="H194" s="7"/>
      <c r="I194" s="3">
        <f t="shared" si="40"/>
        <v>15000</v>
      </c>
      <c r="J194" s="4">
        <f t="shared" si="42"/>
        <v>78.125</v>
      </c>
    </row>
    <row r="195" spans="1:10" ht="12.75">
      <c r="A195" s="8" t="s">
        <v>269</v>
      </c>
      <c r="B195" s="6" t="s">
        <v>270</v>
      </c>
      <c r="C195" s="7">
        <v>19703</v>
      </c>
      <c r="D195" s="15">
        <v>5000</v>
      </c>
      <c r="E195" s="7">
        <v>6000</v>
      </c>
      <c r="F195" s="7"/>
      <c r="G195" s="7">
        <v>14703</v>
      </c>
      <c r="H195" s="7"/>
      <c r="I195" s="3">
        <f t="shared" si="40"/>
        <v>20703</v>
      </c>
      <c r="J195" s="4">
        <f t="shared" si="42"/>
        <v>105.07536923311172</v>
      </c>
    </row>
    <row r="196" spans="1:10" s="5" customFormat="1" ht="12.75">
      <c r="A196" s="9" t="s">
        <v>271</v>
      </c>
      <c r="B196" s="10" t="s">
        <v>272</v>
      </c>
      <c r="C196" s="3">
        <f aca="true" t="shared" si="49" ref="C196:H196">C197+C198</f>
        <v>19650</v>
      </c>
      <c r="D196" s="14">
        <f t="shared" si="49"/>
        <v>7717.589999999999</v>
      </c>
      <c r="E196" s="3">
        <f>E197+E198</f>
        <v>18650</v>
      </c>
      <c r="F196" s="3">
        <f t="shared" si="49"/>
        <v>0</v>
      </c>
      <c r="G196" s="3">
        <f t="shared" si="49"/>
        <v>0</v>
      </c>
      <c r="H196" s="3">
        <f t="shared" si="49"/>
        <v>0</v>
      </c>
      <c r="I196" s="3">
        <f t="shared" si="40"/>
        <v>18650</v>
      </c>
      <c r="J196" s="4">
        <f t="shared" si="42"/>
        <v>94.91094147582697</v>
      </c>
    </row>
    <row r="197" spans="1:10" ht="12.75">
      <c r="A197" s="8" t="s">
        <v>273</v>
      </c>
      <c r="B197" s="6" t="s">
        <v>274</v>
      </c>
      <c r="C197" s="7">
        <v>15000</v>
      </c>
      <c r="D197" s="15">
        <v>6097.98</v>
      </c>
      <c r="E197" s="7">
        <v>14000</v>
      </c>
      <c r="F197" s="7"/>
      <c r="G197" s="7"/>
      <c r="H197" s="7"/>
      <c r="I197" s="3">
        <f t="shared" si="40"/>
        <v>14000</v>
      </c>
      <c r="J197" s="4">
        <f t="shared" si="42"/>
        <v>93.33333333333333</v>
      </c>
    </row>
    <row r="198" spans="1:10" ht="12.75">
      <c r="A198" s="8" t="s">
        <v>275</v>
      </c>
      <c r="B198" s="6" t="s">
        <v>276</v>
      </c>
      <c r="C198" s="7">
        <v>4650</v>
      </c>
      <c r="D198" s="15">
        <v>1619.61</v>
      </c>
      <c r="E198" s="7">
        <v>4650</v>
      </c>
      <c r="F198" s="7"/>
      <c r="G198" s="7"/>
      <c r="H198" s="7"/>
      <c r="I198" s="3">
        <f t="shared" si="40"/>
        <v>4650</v>
      </c>
      <c r="J198" s="4">
        <f t="shared" si="42"/>
        <v>100</v>
      </c>
    </row>
    <row r="199" spans="1:10" s="5" customFormat="1" ht="12.75">
      <c r="A199" s="9" t="s">
        <v>277</v>
      </c>
      <c r="B199" s="10" t="s">
        <v>278</v>
      </c>
      <c r="C199" s="3">
        <v>11100</v>
      </c>
      <c r="D199" s="14">
        <v>3210</v>
      </c>
      <c r="E199" s="3">
        <v>11300</v>
      </c>
      <c r="F199" s="3"/>
      <c r="G199" s="3"/>
      <c r="H199" s="3"/>
      <c r="I199" s="3">
        <f t="shared" si="40"/>
        <v>11300</v>
      </c>
      <c r="J199" s="4">
        <f t="shared" si="42"/>
        <v>101.8018018018018</v>
      </c>
    </row>
    <row r="200" spans="1:10" s="5" customFormat="1" ht="12.75">
      <c r="A200" s="9" t="s">
        <v>279</v>
      </c>
      <c r="B200" s="10" t="s">
        <v>280</v>
      </c>
      <c r="C200" s="3">
        <f aca="true" t="shared" si="50" ref="C200:H200">C201+C202</f>
        <v>219402</v>
      </c>
      <c r="D200" s="14">
        <f t="shared" si="50"/>
        <v>121855.11</v>
      </c>
      <c r="E200" s="3">
        <f t="shared" si="50"/>
        <v>214700</v>
      </c>
      <c r="F200" s="3">
        <f t="shared" si="50"/>
        <v>0</v>
      </c>
      <c r="G200" s="3">
        <f t="shared" si="50"/>
        <v>7352</v>
      </c>
      <c r="H200" s="3">
        <f t="shared" si="50"/>
        <v>0</v>
      </c>
      <c r="I200" s="3">
        <f t="shared" si="40"/>
        <v>222052</v>
      </c>
      <c r="J200" s="4">
        <f t="shared" si="42"/>
        <v>101.2078285521554</v>
      </c>
    </row>
    <row r="201" spans="1:10" ht="12.75">
      <c r="A201" s="8" t="s">
        <v>281</v>
      </c>
      <c r="B201" s="6" t="s">
        <v>282</v>
      </c>
      <c r="C201" s="7">
        <v>12600</v>
      </c>
      <c r="D201" s="15">
        <v>4530.05</v>
      </c>
      <c r="E201" s="7">
        <v>13700</v>
      </c>
      <c r="F201" s="7"/>
      <c r="G201" s="7"/>
      <c r="H201" s="7"/>
      <c r="I201" s="3">
        <v>13700</v>
      </c>
      <c r="J201" s="4">
        <f t="shared" si="42"/>
        <v>108.73015873015872</v>
      </c>
    </row>
    <row r="202" spans="1:10" ht="12.75">
      <c r="A202" s="8" t="s">
        <v>283</v>
      </c>
      <c r="B202" s="6" t="s">
        <v>284</v>
      </c>
      <c r="C202" s="7">
        <v>206802</v>
      </c>
      <c r="D202" s="15">
        <f>SUM(D203:D208)</f>
        <v>117325.06</v>
      </c>
      <c r="E202" s="7">
        <f>SUM(E203:E208)</f>
        <v>201000</v>
      </c>
      <c r="F202" s="7">
        <f>SUM(F203:F208)</f>
        <v>0</v>
      </c>
      <c r="G202" s="7">
        <f>SUM(G203:G208)</f>
        <v>7352</v>
      </c>
      <c r="H202" s="7">
        <f>SUM(H203:H208)</f>
        <v>0</v>
      </c>
      <c r="I202" s="3">
        <f t="shared" si="40"/>
        <v>208352</v>
      </c>
      <c r="J202" s="4">
        <f t="shared" si="42"/>
        <v>100.74950919236758</v>
      </c>
    </row>
    <row r="203" spans="1:10" ht="12.75">
      <c r="A203" s="8" t="s">
        <v>285</v>
      </c>
      <c r="B203" s="6" t="s">
        <v>286</v>
      </c>
      <c r="C203" s="7">
        <v>11950</v>
      </c>
      <c r="D203" s="15">
        <v>0</v>
      </c>
      <c r="E203" s="7">
        <v>12000</v>
      </c>
      <c r="F203" s="7"/>
      <c r="G203" s="7"/>
      <c r="H203" s="7"/>
      <c r="I203" s="3">
        <f t="shared" si="40"/>
        <v>12000</v>
      </c>
      <c r="J203" s="4">
        <f t="shared" si="42"/>
        <v>100.418410041841</v>
      </c>
    </row>
    <row r="204" spans="1:10" ht="12.75">
      <c r="A204" s="8" t="s">
        <v>287</v>
      </c>
      <c r="B204" s="6" t="s">
        <v>288</v>
      </c>
      <c r="C204" s="7">
        <v>22302</v>
      </c>
      <c r="D204" s="15">
        <v>7363.12</v>
      </c>
      <c r="E204" s="7">
        <v>14900</v>
      </c>
      <c r="F204" s="7"/>
      <c r="G204" s="7">
        <v>7352</v>
      </c>
      <c r="H204" s="7"/>
      <c r="I204" s="3">
        <f t="shared" si="40"/>
        <v>22252</v>
      </c>
      <c r="J204" s="4">
        <f t="shared" si="42"/>
        <v>99.77580486055062</v>
      </c>
    </row>
    <row r="205" spans="1:10" ht="12.75">
      <c r="A205" s="8" t="s">
        <v>289</v>
      </c>
      <c r="B205" s="6" t="s">
        <v>290</v>
      </c>
      <c r="C205" s="7">
        <v>6550</v>
      </c>
      <c r="D205" s="15">
        <v>1548.74</v>
      </c>
      <c r="E205" s="7">
        <v>8100</v>
      </c>
      <c r="F205" s="7">
        <v>0</v>
      </c>
      <c r="G205" s="7"/>
      <c r="H205" s="7"/>
      <c r="I205" s="3">
        <v>8100</v>
      </c>
      <c r="J205" s="4">
        <f t="shared" si="42"/>
        <v>123.66412213740459</v>
      </c>
    </row>
    <row r="206" spans="1:10" ht="12.75">
      <c r="A206" s="8" t="s">
        <v>291</v>
      </c>
      <c r="B206" s="6" t="s">
        <v>292</v>
      </c>
      <c r="C206" s="7">
        <v>150000</v>
      </c>
      <c r="D206" s="15">
        <v>108413.2</v>
      </c>
      <c r="E206" s="7">
        <v>150000</v>
      </c>
      <c r="F206" s="7"/>
      <c r="G206" s="7">
        <v>0</v>
      </c>
      <c r="H206" s="7"/>
      <c r="I206" s="3">
        <f t="shared" si="40"/>
        <v>150000</v>
      </c>
      <c r="J206" s="4">
        <f t="shared" si="42"/>
        <v>100</v>
      </c>
    </row>
    <row r="207" spans="1:10" ht="12.75">
      <c r="A207" s="8" t="s">
        <v>293</v>
      </c>
      <c r="B207" s="6" t="s">
        <v>294</v>
      </c>
      <c r="C207" s="7">
        <v>15000</v>
      </c>
      <c r="D207" s="15">
        <v>0</v>
      </c>
      <c r="E207" s="7">
        <v>15000</v>
      </c>
      <c r="F207" s="7"/>
      <c r="G207" s="7"/>
      <c r="H207" s="7"/>
      <c r="I207" s="3">
        <f t="shared" si="40"/>
        <v>15000</v>
      </c>
      <c r="J207" s="4">
        <f t="shared" si="42"/>
        <v>100</v>
      </c>
    </row>
    <row r="208" spans="1:10" ht="12.75">
      <c r="A208" s="8" t="s">
        <v>295</v>
      </c>
      <c r="B208" s="6" t="s">
        <v>296</v>
      </c>
      <c r="C208" s="7">
        <v>1000</v>
      </c>
      <c r="D208" s="15">
        <v>0</v>
      </c>
      <c r="E208" s="7">
        <v>1000</v>
      </c>
      <c r="F208" s="7"/>
      <c r="G208" s="7"/>
      <c r="H208" s="7"/>
      <c r="I208" s="3">
        <f t="shared" si="40"/>
        <v>1000</v>
      </c>
      <c r="J208" s="4">
        <f t="shared" si="42"/>
        <v>100</v>
      </c>
    </row>
    <row r="209" spans="1:10" s="5" customFormat="1" ht="12.75">
      <c r="A209" s="9" t="s">
        <v>297</v>
      </c>
      <c r="B209" s="10" t="s">
        <v>298</v>
      </c>
      <c r="C209" s="3">
        <f aca="true" t="shared" si="51" ref="C209:H209">C210+C211</f>
        <v>9000</v>
      </c>
      <c r="D209" s="14">
        <f t="shared" si="51"/>
        <v>1639.71</v>
      </c>
      <c r="E209" s="3">
        <f t="shared" si="51"/>
        <v>9000</v>
      </c>
      <c r="F209" s="3">
        <f t="shared" si="51"/>
        <v>0</v>
      </c>
      <c r="G209" s="3">
        <f t="shared" si="51"/>
        <v>0</v>
      </c>
      <c r="H209" s="3">
        <f t="shared" si="51"/>
        <v>0</v>
      </c>
      <c r="I209" s="3">
        <f t="shared" si="40"/>
        <v>9000</v>
      </c>
      <c r="J209" s="4">
        <f t="shared" si="42"/>
        <v>100</v>
      </c>
    </row>
    <row r="210" spans="1:10" ht="12.75">
      <c r="A210" s="8" t="s">
        <v>299</v>
      </c>
      <c r="B210" s="6" t="s">
        <v>300</v>
      </c>
      <c r="C210" s="7">
        <v>5000</v>
      </c>
      <c r="D210" s="15">
        <v>0</v>
      </c>
      <c r="E210" s="7">
        <v>5000</v>
      </c>
      <c r="F210" s="7"/>
      <c r="G210" s="7"/>
      <c r="H210" s="7"/>
      <c r="I210" s="3">
        <f t="shared" si="40"/>
        <v>5000</v>
      </c>
      <c r="J210" s="4">
        <f t="shared" si="42"/>
        <v>100</v>
      </c>
    </row>
    <row r="211" spans="1:10" ht="12.75">
      <c r="A211" s="8" t="s">
        <v>301</v>
      </c>
      <c r="B211" s="6" t="s">
        <v>302</v>
      </c>
      <c r="C211" s="7">
        <v>4000</v>
      </c>
      <c r="D211" s="15">
        <v>1639.71</v>
      </c>
      <c r="E211" s="7">
        <v>4000</v>
      </c>
      <c r="F211" s="7"/>
      <c r="G211" s="7"/>
      <c r="H211" s="7"/>
      <c r="I211" s="3">
        <f t="shared" si="40"/>
        <v>4000</v>
      </c>
      <c r="J211" s="4">
        <f t="shared" si="42"/>
        <v>100</v>
      </c>
    </row>
    <row r="212" spans="1:10" s="5" customFormat="1" ht="12.75">
      <c r="A212" s="9" t="s">
        <v>303</v>
      </c>
      <c r="B212" s="10" t="s">
        <v>304</v>
      </c>
      <c r="C212" s="3">
        <f aca="true" t="shared" si="52" ref="C212:H212">C213+C220+C221+C222+C225+C231+C237</f>
        <v>400209</v>
      </c>
      <c r="D212" s="14">
        <f t="shared" si="52"/>
        <v>128297.84</v>
      </c>
      <c r="E212" s="3">
        <f t="shared" si="52"/>
        <v>422184</v>
      </c>
      <c r="F212" s="3">
        <f t="shared" si="52"/>
        <v>0</v>
      </c>
      <c r="G212" s="3">
        <f t="shared" si="52"/>
        <v>7958</v>
      </c>
      <c r="H212" s="3">
        <f t="shared" si="52"/>
        <v>0</v>
      </c>
      <c r="I212" s="3">
        <f t="shared" si="40"/>
        <v>430142</v>
      </c>
      <c r="J212" s="4">
        <f t="shared" si="42"/>
        <v>107.47934204378214</v>
      </c>
    </row>
    <row r="213" spans="1:10" ht="12.75">
      <c r="A213" s="8" t="s">
        <v>305</v>
      </c>
      <c r="B213" s="6" t="s">
        <v>306</v>
      </c>
      <c r="C213" s="7">
        <v>39952</v>
      </c>
      <c r="D213" s="15">
        <f>SUM(D214:D219)</f>
        <v>18020.760000000002</v>
      </c>
      <c r="E213" s="7">
        <f>SUM(E214:E219)</f>
        <v>35550</v>
      </c>
      <c r="F213" s="7">
        <f>SUM(F214:F219)</f>
        <v>0</v>
      </c>
      <c r="G213" s="7">
        <f>SUM(G214:G219)</f>
        <v>0</v>
      </c>
      <c r="H213" s="7">
        <f>SUM(H214:H219)</f>
        <v>0</v>
      </c>
      <c r="I213" s="3">
        <f t="shared" si="40"/>
        <v>35550</v>
      </c>
      <c r="J213" s="4">
        <f t="shared" si="42"/>
        <v>88.98177813376051</v>
      </c>
    </row>
    <row r="214" spans="1:10" ht="12.75">
      <c r="A214" s="8" t="s">
        <v>307</v>
      </c>
      <c r="B214" s="6" t="s">
        <v>308</v>
      </c>
      <c r="C214" s="7">
        <v>4500</v>
      </c>
      <c r="D214" s="15">
        <v>2170.5</v>
      </c>
      <c r="E214" s="7">
        <v>4000</v>
      </c>
      <c r="F214" s="7"/>
      <c r="G214" s="7"/>
      <c r="H214" s="7"/>
      <c r="I214" s="3">
        <f t="shared" si="40"/>
        <v>4000</v>
      </c>
      <c r="J214" s="4">
        <f t="shared" si="42"/>
        <v>88.88888888888889</v>
      </c>
    </row>
    <row r="215" spans="1:10" ht="12.75">
      <c r="A215" s="8" t="s">
        <v>467</v>
      </c>
      <c r="B215" s="6" t="s">
        <v>474</v>
      </c>
      <c r="C215" s="7">
        <v>2152</v>
      </c>
      <c r="D215" s="15">
        <v>1375</v>
      </c>
      <c r="E215" s="7">
        <v>2550</v>
      </c>
      <c r="F215" s="7"/>
      <c r="G215" s="7"/>
      <c r="H215" s="7"/>
      <c r="I215" s="3">
        <f t="shared" si="40"/>
        <v>2550</v>
      </c>
      <c r="J215" s="4">
        <f t="shared" si="42"/>
        <v>118.49442379182156</v>
      </c>
    </row>
    <row r="216" spans="1:10" ht="12.75">
      <c r="A216" s="8" t="s">
        <v>309</v>
      </c>
      <c r="B216" s="6" t="s">
        <v>310</v>
      </c>
      <c r="C216" s="7">
        <v>19800</v>
      </c>
      <c r="D216" s="15">
        <v>6531.29</v>
      </c>
      <c r="E216" s="7">
        <v>17500</v>
      </c>
      <c r="F216" s="7"/>
      <c r="G216" s="7"/>
      <c r="H216" s="7"/>
      <c r="I216" s="3">
        <f t="shared" si="40"/>
        <v>17500</v>
      </c>
      <c r="J216" s="4">
        <f t="shared" si="42"/>
        <v>88.38383838383838</v>
      </c>
    </row>
    <row r="217" spans="1:10" ht="12.75">
      <c r="A217" s="8" t="s">
        <v>311</v>
      </c>
      <c r="B217" s="6" t="s">
        <v>312</v>
      </c>
      <c r="C217" s="7">
        <v>6000</v>
      </c>
      <c r="D217" s="15">
        <v>3589.91</v>
      </c>
      <c r="E217" s="7">
        <v>4000</v>
      </c>
      <c r="F217" s="7"/>
      <c r="G217" s="7"/>
      <c r="H217" s="7"/>
      <c r="I217" s="3">
        <f t="shared" si="40"/>
        <v>4000</v>
      </c>
      <c r="J217" s="4">
        <f t="shared" si="42"/>
        <v>66.66666666666666</v>
      </c>
    </row>
    <row r="218" spans="1:10" ht="12.75">
      <c r="A218" s="8" t="s">
        <v>313</v>
      </c>
      <c r="B218" s="6" t="s">
        <v>314</v>
      </c>
      <c r="C218" s="7">
        <v>7000</v>
      </c>
      <c r="D218" s="15">
        <v>4354.06</v>
      </c>
      <c r="E218" s="7">
        <v>7000</v>
      </c>
      <c r="F218" s="7"/>
      <c r="G218" s="7"/>
      <c r="H218" s="7"/>
      <c r="I218" s="3">
        <f t="shared" si="40"/>
        <v>7000</v>
      </c>
      <c r="J218" s="4">
        <f t="shared" si="42"/>
        <v>100</v>
      </c>
    </row>
    <row r="219" spans="1:10" ht="12.75">
      <c r="A219" s="8" t="s">
        <v>315</v>
      </c>
      <c r="B219" s="6" t="s">
        <v>316</v>
      </c>
      <c r="C219" s="7">
        <v>500</v>
      </c>
      <c r="D219" s="15">
        <v>0</v>
      </c>
      <c r="E219" s="7">
        <v>500</v>
      </c>
      <c r="F219" s="7"/>
      <c r="G219" s="7"/>
      <c r="H219" s="7"/>
      <c r="I219" s="3">
        <f t="shared" si="40"/>
        <v>500</v>
      </c>
      <c r="J219" s="4">
        <f t="shared" si="42"/>
        <v>100</v>
      </c>
    </row>
    <row r="220" spans="1:10" ht="12.75">
      <c r="A220" s="8" t="s">
        <v>317</v>
      </c>
      <c r="B220" s="6" t="s">
        <v>318</v>
      </c>
      <c r="C220" s="7">
        <v>11958</v>
      </c>
      <c r="D220" s="15">
        <v>883</v>
      </c>
      <c r="E220" s="7">
        <v>4000</v>
      </c>
      <c r="F220" s="7"/>
      <c r="G220" s="7">
        <v>7958</v>
      </c>
      <c r="H220" s="7"/>
      <c r="I220" s="3">
        <f t="shared" si="40"/>
        <v>11958</v>
      </c>
      <c r="J220" s="4">
        <f t="shared" si="42"/>
        <v>100</v>
      </c>
    </row>
    <row r="221" spans="1:10" ht="12.75">
      <c r="A221" s="8" t="s">
        <v>319</v>
      </c>
      <c r="B221" s="6" t="s">
        <v>320</v>
      </c>
      <c r="C221" s="7">
        <v>7500</v>
      </c>
      <c r="D221" s="15">
        <v>1070</v>
      </c>
      <c r="E221" s="7">
        <v>7500</v>
      </c>
      <c r="F221" s="7"/>
      <c r="G221" s="7"/>
      <c r="H221" s="7"/>
      <c r="I221" s="3">
        <f t="shared" si="40"/>
        <v>7500</v>
      </c>
      <c r="J221" s="4">
        <f t="shared" si="42"/>
        <v>100</v>
      </c>
    </row>
    <row r="222" spans="1:10" ht="12.75">
      <c r="A222" s="8" t="s">
        <v>321</v>
      </c>
      <c r="B222" s="6" t="s">
        <v>322</v>
      </c>
      <c r="C222" s="7">
        <f aca="true" t="shared" si="53" ref="C222:H222">C223+C224</f>
        <v>15000</v>
      </c>
      <c r="D222" s="15">
        <f t="shared" si="53"/>
        <v>30.18</v>
      </c>
      <c r="E222" s="7">
        <f t="shared" si="53"/>
        <v>20000</v>
      </c>
      <c r="F222" s="7">
        <f t="shared" si="53"/>
        <v>0</v>
      </c>
      <c r="G222" s="7">
        <f t="shared" si="53"/>
        <v>0</v>
      </c>
      <c r="H222" s="7">
        <f t="shared" si="53"/>
        <v>0</v>
      </c>
      <c r="I222" s="3">
        <f t="shared" si="40"/>
        <v>20000</v>
      </c>
      <c r="J222" s="4">
        <f t="shared" si="42"/>
        <v>133.33333333333331</v>
      </c>
    </row>
    <row r="223" spans="1:10" ht="12.75">
      <c r="A223" s="8" t="s">
        <v>323</v>
      </c>
      <c r="B223" s="6" t="s">
        <v>324</v>
      </c>
      <c r="C223" s="7">
        <v>5000</v>
      </c>
      <c r="D223" s="15">
        <v>30.18</v>
      </c>
      <c r="E223" s="7">
        <v>10000</v>
      </c>
      <c r="F223" s="7"/>
      <c r="G223" s="7"/>
      <c r="H223" s="7"/>
      <c r="I223" s="3">
        <f t="shared" si="40"/>
        <v>10000</v>
      </c>
      <c r="J223" s="4">
        <f t="shared" si="42"/>
        <v>200</v>
      </c>
    </row>
    <row r="224" spans="1:10" ht="12.75">
      <c r="A224" s="8" t="s">
        <v>325</v>
      </c>
      <c r="B224" s="6" t="s">
        <v>326</v>
      </c>
      <c r="C224" s="7">
        <v>10000</v>
      </c>
      <c r="D224" s="15">
        <v>0</v>
      </c>
      <c r="E224" s="7">
        <v>10000</v>
      </c>
      <c r="F224" s="7"/>
      <c r="G224" s="7"/>
      <c r="H224" s="7"/>
      <c r="I224" s="3">
        <f t="shared" si="40"/>
        <v>10000</v>
      </c>
      <c r="J224" s="4">
        <f t="shared" si="42"/>
        <v>100</v>
      </c>
    </row>
    <row r="225" spans="1:10" ht="12.75">
      <c r="A225" s="8" t="s">
        <v>327</v>
      </c>
      <c r="B225" s="6" t="s">
        <v>328</v>
      </c>
      <c r="C225" s="7">
        <v>220189</v>
      </c>
      <c r="D225" s="15">
        <f>SUM(D226:D230)</f>
        <v>78730.44</v>
      </c>
      <c r="E225" s="7">
        <f>SUM(E226:E230)</f>
        <v>252969</v>
      </c>
      <c r="F225" s="7">
        <f>SUM(F226:F230)</f>
        <v>0</v>
      </c>
      <c r="G225" s="7">
        <f>SUM(G226:G230)</f>
        <v>0</v>
      </c>
      <c r="H225" s="7">
        <f>SUM(H226:H230)</f>
        <v>0</v>
      </c>
      <c r="I225" s="3">
        <f aca="true" t="shared" si="54" ref="I225:I270">E225+F225+G225+H225</f>
        <v>252969</v>
      </c>
      <c r="J225" s="4">
        <f aca="true" t="shared" si="55" ref="J225:J290">I225/C225*100</f>
        <v>114.88721053276959</v>
      </c>
    </row>
    <row r="226" spans="1:10" ht="12.75">
      <c r="A226" s="8" t="s">
        <v>329</v>
      </c>
      <c r="B226" s="6" t="s">
        <v>330</v>
      </c>
      <c r="C226" s="7">
        <v>3000</v>
      </c>
      <c r="D226" s="15">
        <v>877.98</v>
      </c>
      <c r="E226" s="7">
        <v>4000</v>
      </c>
      <c r="F226" s="7"/>
      <c r="G226" s="7"/>
      <c r="H226" s="7"/>
      <c r="I226" s="3">
        <f t="shared" si="54"/>
        <v>4000</v>
      </c>
      <c r="J226" s="4">
        <f t="shared" si="55"/>
        <v>133.33333333333331</v>
      </c>
    </row>
    <row r="227" spans="1:10" ht="12.75">
      <c r="A227" s="8" t="s">
        <v>331</v>
      </c>
      <c r="B227" s="6" t="s">
        <v>332</v>
      </c>
      <c r="C227" s="7">
        <v>40000</v>
      </c>
      <c r="D227" s="15">
        <v>8392.5</v>
      </c>
      <c r="E227" s="7">
        <v>54400</v>
      </c>
      <c r="F227" s="7"/>
      <c r="G227" s="7"/>
      <c r="H227" s="7"/>
      <c r="I227" s="3">
        <f t="shared" si="54"/>
        <v>54400</v>
      </c>
      <c r="J227" s="4">
        <f t="shared" si="55"/>
        <v>136</v>
      </c>
    </row>
    <row r="228" spans="1:10" ht="12.75">
      <c r="A228" s="8" t="s">
        <v>333</v>
      </c>
      <c r="B228" s="6" t="s">
        <v>334</v>
      </c>
      <c r="C228" s="7">
        <v>53489</v>
      </c>
      <c r="D228" s="15">
        <v>17877</v>
      </c>
      <c r="E228" s="7">
        <v>53479</v>
      </c>
      <c r="F228" s="7"/>
      <c r="G228" s="7">
        <v>0</v>
      </c>
      <c r="H228" s="7"/>
      <c r="I228" s="3">
        <f t="shared" si="54"/>
        <v>53479</v>
      </c>
      <c r="J228" s="4">
        <f t="shared" si="55"/>
        <v>99.9813045672942</v>
      </c>
    </row>
    <row r="229" spans="1:10" ht="12.75">
      <c r="A229" s="8" t="s">
        <v>335</v>
      </c>
      <c r="B229" s="6" t="s">
        <v>336</v>
      </c>
      <c r="C229" s="7">
        <v>98000</v>
      </c>
      <c r="D229" s="15">
        <v>47097</v>
      </c>
      <c r="E229" s="7">
        <v>118000</v>
      </c>
      <c r="F229" s="7"/>
      <c r="G229" s="7"/>
      <c r="H229" s="7"/>
      <c r="I229" s="3">
        <f t="shared" si="54"/>
        <v>118000</v>
      </c>
      <c r="J229" s="4">
        <f t="shared" si="55"/>
        <v>120.40816326530613</v>
      </c>
    </row>
    <row r="230" spans="1:10" ht="12.75">
      <c r="A230" s="8" t="s">
        <v>337</v>
      </c>
      <c r="B230" s="6" t="s">
        <v>338</v>
      </c>
      <c r="C230" s="7">
        <v>25700</v>
      </c>
      <c r="D230" s="15">
        <v>4485.96</v>
      </c>
      <c r="E230" s="7">
        <v>23090</v>
      </c>
      <c r="F230" s="7"/>
      <c r="G230" s="7"/>
      <c r="H230" s="7"/>
      <c r="I230" s="3">
        <f t="shared" si="54"/>
        <v>23090</v>
      </c>
      <c r="J230" s="4">
        <f t="shared" si="55"/>
        <v>89.8443579766537</v>
      </c>
    </row>
    <row r="231" spans="1:10" ht="12.75">
      <c r="A231" s="8" t="s">
        <v>339</v>
      </c>
      <c r="B231" s="6" t="s">
        <v>340</v>
      </c>
      <c r="C231" s="7">
        <v>77353</v>
      </c>
      <c r="D231" s="15">
        <f>SUM(D232:D236)</f>
        <v>23507.67</v>
      </c>
      <c r="E231" s="7">
        <f>SUM(E232:E236)</f>
        <v>79165</v>
      </c>
      <c r="F231" s="7">
        <f>SUM(F232:F236)</f>
        <v>0</v>
      </c>
      <c r="G231" s="7">
        <f>SUM(G232:G236)</f>
        <v>0</v>
      </c>
      <c r="H231" s="7">
        <f>SUM(H232:H236)</f>
        <v>0</v>
      </c>
      <c r="I231" s="3">
        <f t="shared" si="54"/>
        <v>79165</v>
      </c>
      <c r="J231" s="4">
        <f t="shared" si="55"/>
        <v>102.34250772432874</v>
      </c>
    </row>
    <row r="232" spans="1:10" ht="12.75">
      <c r="A232" s="8" t="s">
        <v>341</v>
      </c>
      <c r="B232" s="6" t="s">
        <v>342</v>
      </c>
      <c r="C232" s="7">
        <v>7123</v>
      </c>
      <c r="D232" s="15">
        <v>2652.04</v>
      </c>
      <c r="E232" s="7">
        <v>6750</v>
      </c>
      <c r="F232" s="7"/>
      <c r="G232" s="7"/>
      <c r="H232" s="7"/>
      <c r="I232" s="3">
        <f t="shared" si="54"/>
        <v>6750</v>
      </c>
      <c r="J232" s="4">
        <f t="shared" si="55"/>
        <v>94.76344236978801</v>
      </c>
    </row>
    <row r="233" spans="1:10" ht="12.75">
      <c r="A233" s="8" t="s">
        <v>343</v>
      </c>
      <c r="B233" s="6" t="s">
        <v>344</v>
      </c>
      <c r="C233" s="7">
        <v>11000</v>
      </c>
      <c r="D233" s="15">
        <v>2582.64</v>
      </c>
      <c r="E233" s="7">
        <v>15120</v>
      </c>
      <c r="F233" s="7"/>
      <c r="G233" s="7"/>
      <c r="H233" s="7"/>
      <c r="I233" s="3">
        <f t="shared" si="54"/>
        <v>15120</v>
      </c>
      <c r="J233" s="4">
        <f t="shared" si="55"/>
        <v>137.45454545454544</v>
      </c>
    </row>
    <row r="234" spans="1:10" ht="12.75">
      <c r="A234" s="8" t="s">
        <v>345</v>
      </c>
      <c r="B234" s="6" t="s">
        <v>346</v>
      </c>
      <c r="C234" s="7">
        <v>11600</v>
      </c>
      <c r="D234" s="15">
        <v>3604.73</v>
      </c>
      <c r="E234" s="7">
        <v>12250</v>
      </c>
      <c r="F234" s="7"/>
      <c r="G234" s="7"/>
      <c r="H234" s="7"/>
      <c r="I234" s="3">
        <f t="shared" si="54"/>
        <v>12250</v>
      </c>
      <c r="J234" s="4">
        <f t="shared" si="55"/>
        <v>105.60344827586208</v>
      </c>
    </row>
    <row r="235" spans="1:10" ht="12.75">
      <c r="A235" s="8" t="s">
        <v>347</v>
      </c>
      <c r="B235" s="6" t="s">
        <v>348</v>
      </c>
      <c r="C235" s="7">
        <v>19900</v>
      </c>
      <c r="D235" s="15">
        <v>6018.01</v>
      </c>
      <c r="E235" s="7">
        <v>19340</v>
      </c>
      <c r="F235" s="7"/>
      <c r="G235" s="7"/>
      <c r="H235" s="7"/>
      <c r="I235" s="3">
        <f t="shared" si="54"/>
        <v>19340</v>
      </c>
      <c r="J235" s="4">
        <f t="shared" si="55"/>
        <v>97.18592964824121</v>
      </c>
    </row>
    <row r="236" spans="1:10" ht="12.75">
      <c r="A236" s="8" t="s">
        <v>349</v>
      </c>
      <c r="B236" s="6" t="s">
        <v>350</v>
      </c>
      <c r="C236" s="7">
        <v>27730</v>
      </c>
      <c r="D236" s="15">
        <v>8650.25</v>
      </c>
      <c r="E236" s="7">
        <v>25705</v>
      </c>
      <c r="F236" s="7"/>
      <c r="G236" s="7"/>
      <c r="H236" s="7"/>
      <c r="I236" s="3">
        <f t="shared" si="54"/>
        <v>25705</v>
      </c>
      <c r="J236" s="4">
        <f t="shared" si="55"/>
        <v>92.6974395961053</v>
      </c>
    </row>
    <row r="237" spans="1:10" ht="12.75">
      <c r="A237" s="8" t="s">
        <v>351</v>
      </c>
      <c r="B237" s="6" t="s">
        <v>352</v>
      </c>
      <c r="C237" s="7">
        <v>28257</v>
      </c>
      <c r="D237" s="15">
        <v>6055.79</v>
      </c>
      <c r="E237" s="7">
        <v>23000</v>
      </c>
      <c r="F237" s="7"/>
      <c r="G237" s="7"/>
      <c r="H237" s="7">
        <v>0</v>
      </c>
      <c r="I237" s="3">
        <f t="shared" si="54"/>
        <v>23000</v>
      </c>
      <c r="J237" s="4">
        <f t="shared" si="55"/>
        <v>81.39576034256997</v>
      </c>
    </row>
    <row r="238" spans="1:10" s="5" customFormat="1" ht="12.75">
      <c r="A238" s="9" t="s">
        <v>353</v>
      </c>
      <c r="B238" s="10" t="s">
        <v>354</v>
      </c>
      <c r="C238" s="3">
        <f aca="true" t="shared" si="56" ref="C238:H238">C239+C245+C254+C260+C262+C264</f>
        <v>646055</v>
      </c>
      <c r="D238" s="14">
        <f t="shared" si="56"/>
        <v>202468.21999999997</v>
      </c>
      <c r="E238" s="3">
        <f t="shared" si="56"/>
        <v>721086</v>
      </c>
      <c r="F238" s="3">
        <f t="shared" si="56"/>
        <v>0</v>
      </c>
      <c r="G238" s="3">
        <f t="shared" si="56"/>
        <v>71423</v>
      </c>
      <c r="H238" s="3">
        <f t="shared" si="56"/>
        <v>20000</v>
      </c>
      <c r="I238" s="3">
        <f t="shared" si="54"/>
        <v>812509</v>
      </c>
      <c r="J238" s="4">
        <f t="shared" si="55"/>
        <v>125.76467947775345</v>
      </c>
    </row>
    <row r="239" spans="1:10" s="5" customFormat="1" ht="12.75">
      <c r="A239" s="9" t="s">
        <v>355</v>
      </c>
      <c r="B239" s="10" t="s">
        <v>356</v>
      </c>
      <c r="C239" s="3">
        <f aca="true" t="shared" si="57" ref="C239:H239">SUM(C240:C244)</f>
        <v>155000</v>
      </c>
      <c r="D239" s="14">
        <f t="shared" si="57"/>
        <v>39990.1</v>
      </c>
      <c r="E239" s="3">
        <f t="shared" si="57"/>
        <v>137000</v>
      </c>
      <c r="F239" s="3">
        <f t="shared" si="57"/>
        <v>0</v>
      </c>
      <c r="G239" s="3">
        <f t="shared" si="57"/>
        <v>0</v>
      </c>
      <c r="H239" s="3">
        <f t="shared" si="57"/>
        <v>20000</v>
      </c>
      <c r="I239" s="3">
        <f t="shared" si="54"/>
        <v>157000</v>
      </c>
      <c r="J239" s="4">
        <f t="shared" si="55"/>
        <v>101.29032258064517</v>
      </c>
    </row>
    <row r="240" spans="1:10" ht="12.75">
      <c r="A240" s="8" t="s">
        <v>357</v>
      </c>
      <c r="B240" s="6" t="s">
        <v>358</v>
      </c>
      <c r="C240" s="7">
        <v>57000</v>
      </c>
      <c r="D240" s="15">
        <v>4000</v>
      </c>
      <c r="E240" s="7">
        <v>37000</v>
      </c>
      <c r="F240" s="7"/>
      <c r="G240" s="7"/>
      <c r="H240" s="7">
        <v>20000</v>
      </c>
      <c r="I240" s="3">
        <f t="shared" si="54"/>
        <v>57000</v>
      </c>
      <c r="J240" s="4">
        <f t="shared" si="55"/>
        <v>100</v>
      </c>
    </row>
    <row r="241" spans="1:10" ht="12.75">
      <c r="A241" s="8" t="s">
        <v>359</v>
      </c>
      <c r="B241" s="6" t="s">
        <v>360</v>
      </c>
      <c r="C241" s="7">
        <v>80000</v>
      </c>
      <c r="D241" s="15">
        <v>30000</v>
      </c>
      <c r="E241" s="7">
        <v>80000</v>
      </c>
      <c r="F241" s="7"/>
      <c r="G241" s="7"/>
      <c r="H241" s="7"/>
      <c r="I241" s="3">
        <f t="shared" si="54"/>
        <v>80000</v>
      </c>
      <c r="J241" s="4">
        <f t="shared" si="55"/>
        <v>100</v>
      </c>
    </row>
    <row r="242" spans="1:10" ht="12.75">
      <c r="A242" s="8">
        <v>614124</v>
      </c>
      <c r="B242" s="6" t="s">
        <v>535</v>
      </c>
      <c r="C242" s="7">
        <v>0</v>
      </c>
      <c r="D242" s="15">
        <v>0</v>
      </c>
      <c r="E242" s="7">
        <v>10000</v>
      </c>
      <c r="F242" s="7"/>
      <c r="G242" s="7"/>
      <c r="H242" s="7"/>
      <c r="I242" s="3">
        <f t="shared" si="54"/>
        <v>10000</v>
      </c>
      <c r="J242" s="4" t="e">
        <f t="shared" si="55"/>
        <v>#DIV/0!</v>
      </c>
    </row>
    <row r="243" spans="1:10" ht="12.75">
      <c r="A243" s="8" t="s">
        <v>361</v>
      </c>
      <c r="B243" s="6" t="s">
        <v>362</v>
      </c>
      <c r="C243" s="7">
        <v>13000</v>
      </c>
      <c r="D243" s="15">
        <v>5990.1</v>
      </c>
      <c r="E243" s="7">
        <v>10000</v>
      </c>
      <c r="F243" s="7"/>
      <c r="G243" s="7">
        <v>0</v>
      </c>
      <c r="H243" s="7"/>
      <c r="I243" s="3">
        <f t="shared" si="54"/>
        <v>10000</v>
      </c>
      <c r="J243" s="4">
        <f t="shared" si="55"/>
        <v>76.92307692307693</v>
      </c>
    </row>
    <row r="244" spans="1:10" ht="12.75">
      <c r="A244" s="8" t="s">
        <v>363</v>
      </c>
      <c r="B244" s="6" t="s">
        <v>487</v>
      </c>
      <c r="C244" s="7">
        <v>5000</v>
      </c>
      <c r="D244" s="15">
        <v>0</v>
      </c>
      <c r="E244" s="7">
        <v>0</v>
      </c>
      <c r="F244" s="7"/>
      <c r="G244" s="7"/>
      <c r="H244" s="7"/>
      <c r="I244" s="3">
        <f t="shared" si="54"/>
        <v>0</v>
      </c>
      <c r="J244" s="4">
        <f t="shared" si="55"/>
        <v>0</v>
      </c>
    </row>
    <row r="245" spans="1:10" s="5" customFormat="1" ht="12.75">
      <c r="A245" s="9" t="s">
        <v>364</v>
      </c>
      <c r="B245" s="10" t="s">
        <v>365</v>
      </c>
      <c r="C245" s="3">
        <f aca="true" t="shared" si="58" ref="C245:H245">C246+C247+C251</f>
        <v>233555</v>
      </c>
      <c r="D245" s="14">
        <f t="shared" si="58"/>
        <v>83119.56999999999</v>
      </c>
      <c r="E245" s="3">
        <f>E246+E247+E251</f>
        <v>325286</v>
      </c>
      <c r="F245" s="3">
        <f t="shared" si="58"/>
        <v>0</v>
      </c>
      <c r="G245" s="3">
        <f t="shared" si="58"/>
        <v>71423</v>
      </c>
      <c r="H245" s="3">
        <f t="shared" si="58"/>
        <v>0</v>
      </c>
      <c r="I245" s="3">
        <f>E245+F245+G245+H245</f>
        <v>396709</v>
      </c>
      <c r="J245" s="4">
        <f t="shared" si="55"/>
        <v>169.85677891717154</v>
      </c>
    </row>
    <row r="246" spans="1:10" ht="12.75">
      <c r="A246" s="8" t="s">
        <v>366</v>
      </c>
      <c r="B246" s="6" t="s">
        <v>367</v>
      </c>
      <c r="C246" s="7">
        <v>65000</v>
      </c>
      <c r="D246" s="15">
        <v>17400</v>
      </c>
      <c r="E246" s="7">
        <v>65000</v>
      </c>
      <c r="F246" s="7"/>
      <c r="G246" s="7"/>
      <c r="H246" s="7"/>
      <c r="I246" s="3">
        <f t="shared" si="54"/>
        <v>65000</v>
      </c>
      <c r="J246" s="4">
        <f t="shared" si="55"/>
        <v>100</v>
      </c>
    </row>
    <row r="247" spans="1:10" ht="12.75">
      <c r="A247" s="8" t="s">
        <v>368</v>
      </c>
      <c r="B247" s="6" t="s">
        <v>369</v>
      </c>
      <c r="C247" s="7">
        <v>100000</v>
      </c>
      <c r="D247" s="15">
        <f>D249+D250</f>
        <v>49531.27</v>
      </c>
      <c r="E247" s="7">
        <f>E248+E250</f>
        <v>230286</v>
      </c>
      <c r="F247" s="7">
        <f>F249+F250</f>
        <v>0</v>
      </c>
      <c r="G247" s="7">
        <f>G249+G250</f>
        <v>0</v>
      </c>
      <c r="H247" s="7">
        <f>H249+H250</f>
        <v>0</v>
      </c>
      <c r="I247" s="3">
        <f>SUM(E247:H247)</f>
        <v>230286</v>
      </c>
      <c r="J247" s="4">
        <f t="shared" si="55"/>
        <v>230.286</v>
      </c>
    </row>
    <row r="248" spans="1:10" ht="12.75">
      <c r="A248" s="8">
        <v>614231</v>
      </c>
      <c r="B248" s="6" t="s">
        <v>536</v>
      </c>
      <c r="C248" s="7">
        <v>0</v>
      </c>
      <c r="D248" s="15">
        <v>0</v>
      </c>
      <c r="E248" s="7">
        <v>180286</v>
      </c>
      <c r="F248" s="7"/>
      <c r="G248" s="7"/>
      <c r="H248" s="7"/>
      <c r="I248" s="3">
        <f>SUM(E248:H248)</f>
        <v>180286</v>
      </c>
      <c r="J248" s="4" t="e">
        <f t="shared" si="55"/>
        <v>#DIV/0!</v>
      </c>
    </row>
    <row r="249" spans="1:10" ht="12.75">
      <c r="A249" s="8" t="s">
        <v>370</v>
      </c>
      <c r="B249" s="6" t="s">
        <v>371</v>
      </c>
      <c r="C249" s="7">
        <v>50000</v>
      </c>
      <c r="D249" s="15">
        <v>49531.27</v>
      </c>
      <c r="E249" s="7">
        <v>0</v>
      </c>
      <c r="F249" s="7"/>
      <c r="G249" s="7"/>
      <c r="H249" s="7"/>
      <c r="I249" s="3">
        <f t="shared" si="54"/>
        <v>0</v>
      </c>
      <c r="J249" s="4">
        <f t="shared" si="55"/>
        <v>0</v>
      </c>
    </row>
    <row r="250" spans="1:10" ht="12.75">
      <c r="A250" s="8" t="s">
        <v>372</v>
      </c>
      <c r="B250" s="6" t="s">
        <v>373</v>
      </c>
      <c r="C250" s="7">
        <v>50000</v>
      </c>
      <c r="D250" s="15">
        <v>0</v>
      </c>
      <c r="E250" s="7">
        <v>50000</v>
      </c>
      <c r="F250" s="7"/>
      <c r="G250" s="7"/>
      <c r="H250" s="7"/>
      <c r="I250" s="3">
        <f t="shared" si="54"/>
        <v>50000</v>
      </c>
      <c r="J250" s="4">
        <f t="shared" si="55"/>
        <v>100</v>
      </c>
    </row>
    <row r="251" spans="1:10" ht="12.75">
      <c r="A251" s="8" t="s">
        <v>374</v>
      </c>
      <c r="B251" s="6" t="s">
        <v>375</v>
      </c>
      <c r="C251" s="7">
        <v>68555</v>
      </c>
      <c r="D251" s="15">
        <f>D252+D253</f>
        <v>16188.3</v>
      </c>
      <c r="E251" s="7">
        <f>E252+E253</f>
        <v>30000</v>
      </c>
      <c r="F251" s="7">
        <f>F252+F253</f>
        <v>0</v>
      </c>
      <c r="G251" s="7">
        <f>G252+G253</f>
        <v>71423</v>
      </c>
      <c r="H251" s="7">
        <f>H252+H253</f>
        <v>0</v>
      </c>
      <c r="I251" s="3">
        <f t="shared" si="54"/>
        <v>101423</v>
      </c>
      <c r="J251" s="4">
        <f t="shared" si="55"/>
        <v>147.94398658011815</v>
      </c>
    </row>
    <row r="252" spans="1:10" ht="12.75">
      <c r="A252" s="8" t="s">
        <v>376</v>
      </c>
      <c r="B252" s="6" t="s">
        <v>377</v>
      </c>
      <c r="C252" s="7">
        <v>42055</v>
      </c>
      <c r="D252" s="15">
        <v>6376.5</v>
      </c>
      <c r="E252" s="7"/>
      <c r="F252" s="7"/>
      <c r="G252" s="7">
        <v>71423</v>
      </c>
      <c r="H252" s="7"/>
      <c r="I252" s="3">
        <f t="shared" si="54"/>
        <v>71423</v>
      </c>
      <c r="J252" s="4">
        <f t="shared" si="55"/>
        <v>169.83236238259423</v>
      </c>
    </row>
    <row r="253" spans="1:10" ht="12.75">
      <c r="A253" s="8" t="s">
        <v>378</v>
      </c>
      <c r="B253" s="6" t="s">
        <v>379</v>
      </c>
      <c r="C253" s="7">
        <v>26500</v>
      </c>
      <c r="D253" s="15">
        <v>9811.8</v>
      </c>
      <c r="E253" s="7">
        <v>30000</v>
      </c>
      <c r="F253" s="7"/>
      <c r="G253" s="7"/>
      <c r="H253" s="7"/>
      <c r="I253" s="3">
        <f t="shared" si="54"/>
        <v>30000</v>
      </c>
      <c r="J253" s="4">
        <f t="shared" si="55"/>
        <v>113.20754716981132</v>
      </c>
    </row>
    <row r="254" spans="1:10" s="5" customFormat="1" ht="12.75">
      <c r="A254" s="9" t="s">
        <v>380</v>
      </c>
      <c r="B254" s="10" t="s">
        <v>381</v>
      </c>
      <c r="C254" s="3">
        <f aca="true" t="shared" si="59" ref="C254:H254">C255+C256</f>
        <v>132500</v>
      </c>
      <c r="D254" s="14">
        <f t="shared" si="59"/>
        <v>40628.4</v>
      </c>
      <c r="E254" s="3">
        <f t="shared" si="59"/>
        <v>118800</v>
      </c>
      <c r="F254" s="3">
        <f t="shared" si="59"/>
        <v>0</v>
      </c>
      <c r="G254" s="3">
        <f t="shared" si="59"/>
        <v>0</v>
      </c>
      <c r="H254" s="3">
        <f t="shared" si="59"/>
        <v>0</v>
      </c>
      <c r="I254" s="3">
        <f t="shared" si="54"/>
        <v>118800</v>
      </c>
      <c r="J254" s="4">
        <f t="shared" si="55"/>
        <v>89.66037735849056</v>
      </c>
    </row>
    <row r="255" spans="1:10" ht="12.75">
      <c r="A255" s="8" t="s">
        <v>382</v>
      </c>
      <c r="B255" s="6" t="s">
        <v>381</v>
      </c>
      <c r="C255" s="7">
        <v>60000</v>
      </c>
      <c r="D255" s="15">
        <v>25300</v>
      </c>
      <c r="E255" s="7">
        <v>60000</v>
      </c>
      <c r="F255" s="7"/>
      <c r="G255" s="7"/>
      <c r="H255" s="7"/>
      <c r="I255" s="3">
        <f t="shared" si="54"/>
        <v>60000</v>
      </c>
      <c r="J255" s="4">
        <f t="shared" si="55"/>
        <v>100</v>
      </c>
    </row>
    <row r="256" spans="1:10" ht="12.75">
      <c r="A256" s="8" t="s">
        <v>383</v>
      </c>
      <c r="B256" s="6" t="s">
        <v>384</v>
      </c>
      <c r="C256" s="7">
        <f aca="true" t="shared" si="60" ref="C256:H256">SUM(C257:C259)</f>
        <v>72500</v>
      </c>
      <c r="D256" s="15">
        <f t="shared" si="60"/>
        <v>15328.4</v>
      </c>
      <c r="E256" s="7">
        <f t="shared" si="60"/>
        <v>58800</v>
      </c>
      <c r="F256" s="7">
        <f t="shared" si="60"/>
        <v>0</v>
      </c>
      <c r="G256" s="7">
        <f t="shared" si="60"/>
        <v>0</v>
      </c>
      <c r="H256" s="7">
        <f t="shared" si="60"/>
        <v>0</v>
      </c>
      <c r="I256" s="3">
        <f t="shared" si="54"/>
        <v>58800</v>
      </c>
      <c r="J256" s="4">
        <f t="shared" si="55"/>
        <v>81.10344827586206</v>
      </c>
    </row>
    <row r="257" spans="1:10" ht="12.75">
      <c r="A257" s="8" t="s">
        <v>385</v>
      </c>
      <c r="B257" s="6" t="s">
        <v>386</v>
      </c>
      <c r="C257" s="7">
        <v>12500</v>
      </c>
      <c r="D257" s="15">
        <v>0</v>
      </c>
      <c r="E257" s="7">
        <v>8800</v>
      </c>
      <c r="F257" s="7"/>
      <c r="G257" s="7"/>
      <c r="H257" s="7"/>
      <c r="I257" s="3">
        <f t="shared" si="54"/>
        <v>8800</v>
      </c>
      <c r="J257" s="4">
        <f t="shared" si="55"/>
        <v>70.39999999999999</v>
      </c>
    </row>
    <row r="258" spans="1:10" ht="12.75">
      <c r="A258" s="8" t="s">
        <v>387</v>
      </c>
      <c r="B258" s="6" t="s">
        <v>388</v>
      </c>
      <c r="C258" s="7">
        <v>50000</v>
      </c>
      <c r="D258" s="15">
        <v>14828.4</v>
      </c>
      <c r="E258" s="7">
        <v>40000</v>
      </c>
      <c r="F258" s="7"/>
      <c r="G258" s="7"/>
      <c r="H258" s="7"/>
      <c r="I258" s="3">
        <f t="shared" si="54"/>
        <v>40000</v>
      </c>
      <c r="J258" s="4">
        <f t="shared" si="55"/>
        <v>80</v>
      </c>
    </row>
    <row r="259" spans="1:10" ht="12.75">
      <c r="A259" s="8" t="s">
        <v>389</v>
      </c>
      <c r="B259" s="6" t="s">
        <v>390</v>
      </c>
      <c r="C259" s="7">
        <v>10000</v>
      </c>
      <c r="D259" s="15">
        <v>500</v>
      </c>
      <c r="E259" s="7">
        <v>10000</v>
      </c>
      <c r="F259" s="7"/>
      <c r="G259" s="7"/>
      <c r="H259" s="7"/>
      <c r="I259" s="3">
        <f t="shared" si="54"/>
        <v>10000</v>
      </c>
      <c r="J259" s="4">
        <f t="shared" si="55"/>
        <v>100</v>
      </c>
    </row>
    <row r="260" spans="1:10" s="5" customFormat="1" ht="12.75">
      <c r="A260" s="9" t="s">
        <v>391</v>
      </c>
      <c r="B260" s="10" t="s">
        <v>392</v>
      </c>
      <c r="C260" s="3">
        <f aca="true" t="shared" si="61" ref="C260:H260">C261</f>
        <v>90000</v>
      </c>
      <c r="D260" s="14">
        <f t="shared" si="61"/>
        <v>36170</v>
      </c>
      <c r="E260" s="3">
        <f t="shared" si="61"/>
        <v>100000</v>
      </c>
      <c r="F260" s="3">
        <f t="shared" si="61"/>
        <v>0</v>
      </c>
      <c r="G260" s="3">
        <f t="shared" si="61"/>
        <v>0</v>
      </c>
      <c r="H260" s="3">
        <f t="shared" si="61"/>
        <v>0</v>
      </c>
      <c r="I260" s="3">
        <f t="shared" si="54"/>
        <v>100000</v>
      </c>
      <c r="J260" s="4">
        <f t="shared" si="55"/>
        <v>111.11111111111111</v>
      </c>
    </row>
    <row r="261" spans="1:10" ht="12.75">
      <c r="A261" s="8" t="s">
        <v>393</v>
      </c>
      <c r="B261" s="6" t="s">
        <v>394</v>
      </c>
      <c r="C261" s="7">
        <v>90000</v>
      </c>
      <c r="D261" s="15">
        <v>36170</v>
      </c>
      <c r="E261" s="7">
        <v>100000</v>
      </c>
      <c r="F261" s="7"/>
      <c r="G261" s="7"/>
      <c r="H261" s="7"/>
      <c r="I261" s="3">
        <f t="shared" si="54"/>
        <v>100000</v>
      </c>
      <c r="J261" s="4">
        <f t="shared" si="55"/>
        <v>111.11111111111111</v>
      </c>
    </row>
    <row r="262" spans="1:10" s="5" customFormat="1" ht="12.75">
      <c r="A262" s="9" t="s">
        <v>395</v>
      </c>
      <c r="B262" s="10" t="s">
        <v>396</v>
      </c>
      <c r="C262" s="3">
        <f aca="true" t="shared" si="62" ref="C262:H262">C263</f>
        <v>10000</v>
      </c>
      <c r="D262" s="14">
        <f t="shared" si="62"/>
        <v>2500</v>
      </c>
      <c r="E262" s="3">
        <f t="shared" si="62"/>
        <v>10000</v>
      </c>
      <c r="F262" s="3">
        <f t="shared" si="62"/>
        <v>0</v>
      </c>
      <c r="G262" s="3">
        <f t="shared" si="62"/>
        <v>0</v>
      </c>
      <c r="H262" s="3">
        <f t="shared" si="62"/>
        <v>0</v>
      </c>
      <c r="I262" s="3">
        <f t="shared" si="54"/>
        <v>10000</v>
      </c>
      <c r="J262" s="4">
        <f t="shared" si="55"/>
        <v>100</v>
      </c>
    </row>
    <row r="263" spans="1:10" ht="12.75">
      <c r="A263" s="8" t="s">
        <v>397</v>
      </c>
      <c r="B263" s="6" t="s">
        <v>396</v>
      </c>
      <c r="C263" s="7">
        <v>10000</v>
      </c>
      <c r="D263" s="15">
        <v>2500</v>
      </c>
      <c r="E263" s="7">
        <v>10000</v>
      </c>
      <c r="F263" s="7"/>
      <c r="G263" s="7"/>
      <c r="H263" s="7"/>
      <c r="I263" s="3">
        <f t="shared" si="54"/>
        <v>10000</v>
      </c>
      <c r="J263" s="4">
        <f t="shared" si="55"/>
        <v>100</v>
      </c>
    </row>
    <row r="264" spans="1:10" s="5" customFormat="1" ht="12.75">
      <c r="A264" s="9" t="s">
        <v>398</v>
      </c>
      <c r="B264" s="10" t="s">
        <v>399</v>
      </c>
      <c r="C264" s="3">
        <f aca="true" t="shared" si="63" ref="C264:H264">C265+C266</f>
        <v>25000</v>
      </c>
      <c r="D264" s="14">
        <f t="shared" si="63"/>
        <v>60.15</v>
      </c>
      <c r="E264" s="3">
        <f t="shared" si="63"/>
        <v>30000</v>
      </c>
      <c r="F264" s="3">
        <f t="shared" si="63"/>
        <v>0</v>
      </c>
      <c r="G264" s="3">
        <f t="shared" si="63"/>
        <v>0</v>
      </c>
      <c r="H264" s="3">
        <f t="shared" si="63"/>
        <v>0</v>
      </c>
      <c r="I264" s="3">
        <f t="shared" si="54"/>
        <v>30000</v>
      </c>
      <c r="J264" s="4">
        <f t="shared" si="55"/>
        <v>120</v>
      </c>
    </row>
    <row r="265" spans="1:10" ht="12.75">
      <c r="A265" s="8" t="s">
        <v>400</v>
      </c>
      <c r="B265" s="6" t="s">
        <v>401</v>
      </c>
      <c r="C265" s="7">
        <v>10000</v>
      </c>
      <c r="D265" s="15">
        <v>60.15</v>
      </c>
      <c r="E265" s="7">
        <v>10000</v>
      </c>
      <c r="F265" s="7"/>
      <c r="G265" s="7"/>
      <c r="H265" s="7"/>
      <c r="I265" s="3">
        <f t="shared" si="54"/>
        <v>10000</v>
      </c>
      <c r="J265" s="4">
        <f t="shared" si="55"/>
        <v>100</v>
      </c>
    </row>
    <row r="266" spans="1:10" ht="12.75">
      <c r="A266" s="8" t="s">
        <v>402</v>
      </c>
      <c r="B266" s="6" t="s">
        <v>403</v>
      </c>
      <c r="C266" s="7">
        <v>15000</v>
      </c>
      <c r="D266" s="15">
        <v>0</v>
      </c>
      <c r="E266" s="7">
        <v>20000</v>
      </c>
      <c r="F266" s="7"/>
      <c r="G266" s="7"/>
      <c r="H266" s="7"/>
      <c r="I266" s="3">
        <f t="shared" si="54"/>
        <v>20000</v>
      </c>
      <c r="J266" s="4">
        <f t="shared" si="55"/>
        <v>133.33333333333331</v>
      </c>
    </row>
    <row r="267" spans="1:10" s="5" customFormat="1" ht="12.75">
      <c r="A267" s="9" t="s">
        <v>404</v>
      </c>
      <c r="B267" s="10" t="s">
        <v>405</v>
      </c>
      <c r="C267" s="3">
        <f aca="true" t="shared" si="64" ref="C267:H267">C268+C269+C270</f>
        <v>183245</v>
      </c>
      <c r="D267" s="14">
        <f t="shared" si="64"/>
        <v>50000</v>
      </c>
      <c r="E267" s="3">
        <f t="shared" si="64"/>
        <v>33000</v>
      </c>
      <c r="F267" s="3">
        <f t="shared" si="64"/>
        <v>0</v>
      </c>
      <c r="G267" s="3">
        <f t="shared" si="64"/>
        <v>12211</v>
      </c>
      <c r="H267" s="3">
        <f t="shared" si="64"/>
        <v>15000</v>
      </c>
      <c r="I267" s="3">
        <f t="shared" si="54"/>
        <v>60211</v>
      </c>
      <c r="J267" s="4">
        <f t="shared" si="55"/>
        <v>32.85819531228683</v>
      </c>
    </row>
    <row r="268" spans="1:10" s="5" customFormat="1" ht="12.75">
      <c r="A268" s="9" t="s">
        <v>406</v>
      </c>
      <c r="B268" s="10" t="s">
        <v>407</v>
      </c>
      <c r="C268" s="3">
        <v>6034</v>
      </c>
      <c r="D268" s="15">
        <v>0</v>
      </c>
      <c r="E268" s="3">
        <v>3000</v>
      </c>
      <c r="F268" s="3"/>
      <c r="G268" s="3"/>
      <c r="H268" s="3"/>
      <c r="I268" s="3">
        <f t="shared" si="54"/>
        <v>3000</v>
      </c>
      <c r="J268" s="4">
        <f t="shared" si="55"/>
        <v>49.71826317533974</v>
      </c>
    </row>
    <row r="269" spans="1:10" s="5" customFormat="1" ht="12.75">
      <c r="A269" s="9" t="s">
        <v>408</v>
      </c>
      <c r="B269" s="10" t="s">
        <v>409</v>
      </c>
      <c r="C269" s="3">
        <v>137211</v>
      </c>
      <c r="D269" s="14">
        <v>50000</v>
      </c>
      <c r="E269" s="3">
        <v>30000</v>
      </c>
      <c r="F269" s="3"/>
      <c r="G269" s="3">
        <v>12211</v>
      </c>
      <c r="H269" s="3">
        <v>15000</v>
      </c>
      <c r="I269" s="3">
        <f t="shared" si="54"/>
        <v>57211</v>
      </c>
      <c r="J269" s="4">
        <f t="shared" si="55"/>
        <v>41.695636647207586</v>
      </c>
    </row>
    <row r="270" spans="1:10" s="5" customFormat="1" ht="12.75">
      <c r="A270" s="9" t="s">
        <v>468</v>
      </c>
      <c r="B270" s="10" t="s">
        <v>475</v>
      </c>
      <c r="C270" s="3">
        <v>40000</v>
      </c>
      <c r="D270" s="14">
        <v>0</v>
      </c>
      <c r="E270" s="3">
        <v>0</v>
      </c>
      <c r="F270" s="3"/>
      <c r="G270" s="3"/>
      <c r="H270" s="3"/>
      <c r="I270" s="3">
        <f t="shared" si="54"/>
        <v>0</v>
      </c>
      <c r="J270" s="4">
        <f t="shared" si="55"/>
        <v>0</v>
      </c>
    </row>
    <row r="271" spans="1:10" ht="12.75">
      <c r="A271" s="8"/>
      <c r="B271" s="6"/>
      <c r="C271" s="7"/>
      <c r="D271" s="15"/>
      <c r="E271" s="7"/>
      <c r="F271" s="7"/>
      <c r="G271" s="7"/>
      <c r="H271" s="7"/>
      <c r="I271" s="7"/>
      <c r="J271" s="4">
        <v>0</v>
      </c>
    </row>
    <row r="272" spans="1:10" ht="12.75">
      <c r="A272" s="9"/>
      <c r="B272" s="10" t="s">
        <v>488</v>
      </c>
      <c r="C272" s="3">
        <v>800000</v>
      </c>
      <c r="D272" s="14">
        <v>0</v>
      </c>
      <c r="E272" s="3">
        <v>20000</v>
      </c>
      <c r="F272" s="3"/>
      <c r="G272" s="3">
        <v>520000</v>
      </c>
      <c r="H272" s="3"/>
      <c r="I272" s="3">
        <f>E272+F272+G272+H272</f>
        <v>540000</v>
      </c>
      <c r="J272" s="4">
        <f t="shared" si="55"/>
        <v>67.5</v>
      </c>
    </row>
    <row r="273" spans="1:10" ht="12.75">
      <c r="A273" s="8"/>
      <c r="B273" s="6"/>
      <c r="C273" s="7"/>
      <c r="D273" s="15"/>
      <c r="E273" s="7"/>
      <c r="F273" s="7"/>
      <c r="G273" s="7"/>
      <c r="H273" s="7"/>
      <c r="I273" s="7"/>
      <c r="J273" s="4">
        <v>0</v>
      </c>
    </row>
    <row r="274" spans="1:10" s="5" customFormat="1" ht="12.75">
      <c r="A274" s="9" t="s">
        <v>410</v>
      </c>
      <c r="B274" s="10" t="s">
        <v>411</v>
      </c>
      <c r="C274" s="3">
        <f aca="true" t="shared" si="65" ref="C274:H274">C275+C296</f>
        <v>3410792</v>
      </c>
      <c r="D274" s="14">
        <f t="shared" si="65"/>
        <v>162589.52999999997</v>
      </c>
      <c r="E274" s="3">
        <f t="shared" si="65"/>
        <v>157500</v>
      </c>
      <c r="F274" s="3">
        <f t="shared" si="65"/>
        <v>0</v>
      </c>
      <c r="G274" s="3">
        <f t="shared" si="65"/>
        <v>1908940</v>
      </c>
      <c r="H274" s="3">
        <f t="shared" si="65"/>
        <v>10000</v>
      </c>
      <c r="I274" s="3">
        <f>E274+F274+G274+H274</f>
        <v>2076440</v>
      </c>
      <c r="J274" s="4">
        <f t="shared" si="55"/>
        <v>60.8785290923633</v>
      </c>
    </row>
    <row r="275" spans="1:10" s="5" customFormat="1" ht="12.75">
      <c r="A275" s="9" t="s">
        <v>412</v>
      </c>
      <c r="B275" s="10" t="s">
        <v>413</v>
      </c>
      <c r="C275" s="3">
        <f aca="true" t="shared" si="66" ref="C275:H275">C276+C277+C283+C287+C288+C291</f>
        <v>3375792</v>
      </c>
      <c r="D275" s="14">
        <f t="shared" si="66"/>
        <v>145846.66999999998</v>
      </c>
      <c r="E275" s="3">
        <f t="shared" si="66"/>
        <v>117500</v>
      </c>
      <c r="F275" s="3">
        <f t="shared" si="66"/>
        <v>0</v>
      </c>
      <c r="G275" s="3">
        <f t="shared" si="66"/>
        <v>1908940</v>
      </c>
      <c r="H275" s="3">
        <f t="shared" si="66"/>
        <v>10000</v>
      </c>
      <c r="I275" s="3">
        <f aca="true" t="shared" si="67" ref="I275:I297">E275+F275+G275+H275</f>
        <v>2036440</v>
      </c>
      <c r="J275" s="4">
        <f t="shared" si="55"/>
        <v>60.324806741647585</v>
      </c>
    </row>
    <row r="276" spans="1:10" ht="12.75">
      <c r="A276" s="9" t="s">
        <v>414</v>
      </c>
      <c r="B276" s="10" t="s">
        <v>415</v>
      </c>
      <c r="C276" s="3">
        <v>2201</v>
      </c>
      <c r="D276" s="14">
        <v>0</v>
      </c>
      <c r="E276" s="3">
        <v>0</v>
      </c>
      <c r="F276" s="3"/>
      <c r="G276" s="3"/>
      <c r="H276" s="3"/>
      <c r="I276" s="3">
        <f t="shared" si="67"/>
        <v>0</v>
      </c>
      <c r="J276" s="4">
        <f t="shared" si="55"/>
        <v>0</v>
      </c>
    </row>
    <row r="277" spans="1:10" s="5" customFormat="1" ht="12.75">
      <c r="A277" s="9" t="s">
        <v>416</v>
      </c>
      <c r="B277" s="10" t="s">
        <v>417</v>
      </c>
      <c r="C277" s="3">
        <f aca="true" t="shared" si="68" ref="C277:H277">SUM(C278:C282)</f>
        <v>548263</v>
      </c>
      <c r="D277" s="14">
        <f t="shared" si="68"/>
        <v>0</v>
      </c>
      <c r="E277" s="3">
        <f t="shared" si="68"/>
        <v>0</v>
      </c>
      <c r="F277" s="3">
        <f t="shared" si="68"/>
        <v>0</v>
      </c>
      <c r="G277" s="3">
        <f t="shared" si="68"/>
        <v>660130</v>
      </c>
      <c r="H277" s="3">
        <f t="shared" si="68"/>
        <v>0</v>
      </c>
      <c r="I277" s="3">
        <f t="shared" si="67"/>
        <v>660130</v>
      </c>
      <c r="J277" s="4">
        <f t="shared" si="55"/>
        <v>120.40389375172134</v>
      </c>
    </row>
    <row r="278" spans="1:10" ht="12.75">
      <c r="A278" s="8" t="s">
        <v>418</v>
      </c>
      <c r="B278" s="6" t="s">
        <v>419</v>
      </c>
      <c r="C278" s="7">
        <v>303300</v>
      </c>
      <c r="D278" s="15">
        <v>0</v>
      </c>
      <c r="E278" s="7"/>
      <c r="F278" s="7"/>
      <c r="G278" s="7">
        <v>175414</v>
      </c>
      <c r="H278" s="7"/>
      <c r="I278" s="3">
        <f t="shared" si="67"/>
        <v>175414</v>
      </c>
      <c r="J278" s="4">
        <f t="shared" si="55"/>
        <v>57.83514671941972</v>
      </c>
    </row>
    <row r="279" spans="1:10" ht="12.75">
      <c r="A279" s="8" t="s">
        <v>420</v>
      </c>
      <c r="B279" s="6" t="s">
        <v>421</v>
      </c>
      <c r="C279" s="7">
        <v>10750</v>
      </c>
      <c r="D279" s="15">
        <v>0</v>
      </c>
      <c r="E279" s="7"/>
      <c r="F279" s="7"/>
      <c r="G279" s="7">
        <v>10750</v>
      </c>
      <c r="H279" s="7"/>
      <c r="I279" s="3">
        <f t="shared" si="67"/>
        <v>10750</v>
      </c>
      <c r="J279" s="4">
        <f t="shared" si="55"/>
        <v>100</v>
      </c>
    </row>
    <row r="280" spans="1:10" ht="12.75">
      <c r="A280" s="8" t="s">
        <v>422</v>
      </c>
      <c r="B280" s="6" t="s">
        <v>423</v>
      </c>
      <c r="C280" s="7" t="s">
        <v>530</v>
      </c>
      <c r="D280" s="15">
        <v>0</v>
      </c>
      <c r="E280" s="7"/>
      <c r="F280" s="7"/>
      <c r="G280" s="7">
        <v>40000</v>
      </c>
      <c r="H280" s="7"/>
      <c r="I280" s="3">
        <f t="shared" si="67"/>
        <v>40000</v>
      </c>
      <c r="J280" s="4">
        <v>0</v>
      </c>
    </row>
    <row r="281" spans="1:10" ht="12.75">
      <c r="A281" s="8" t="s">
        <v>424</v>
      </c>
      <c r="B281" s="6" t="s">
        <v>425</v>
      </c>
      <c r="C281" s="7">
        <v>179000</v>
      </c>
      <c r="D281" s="15">
        <v>0</v>
      </c>
      <c r="E281" s="7">
        <v>0</v>
      </c>
      <c r="F281" s="7"/>
      <c r="G281" s="7">
        <v>378753</v>
      </c>
      <c r="H281" s="7"/>
      <c r="I281" s="3">
        <f t="shared" si="67"/>
        <v>378753</v>
      </c>
      <c r="J281" s="4">
        <f t="shared" si="55"/>
        <v>211.59385474860338</v>
      </c>
    </row>
    <row r="282" spans="1:10" ht="12.75">
      <c r="A282" s="8" t="s">
        <v>426</v>
      </c>
      <c r="B282" s="6" t="s">
        <v>427</v>
      </c>
      <c r="C282" s="7">
        <v>55213</v>
      </c>
      <c r="D282" s="15">
        <v>0</v>
      </c>
      <c r="E282" s="7"/>
      <c r="F282" s="7"/>
      <c r="G282" s="7">
        <v>55213</v>
      </c>
      <c r="H282" s="7"/>
      <c r="I282" s="3">
        <f t="shared" si="67"/>
        <v>55213</v>
      </c>
      <c r="J282" s="4">
        <f t="shared" si="55"/>
        <v>100</v>
      </c>
    </row>
    <row r="283" spans="1:10" s="5" customFormat="1" ht="12.75">
      <c r="A283" s="9" t="s">
        <v>428</v>
      </c>
      <c r="B283" s="10" t="s">
        <v>429</v>
      </c>
      <c r="C283" s="3">
        <f aca="true" t="shared" si="69" ref="C283:H283">C284+C285+C286</f>
        <v>93461</v>
      </c>
      <c r="D283" s="3">
        <f t="shared" si="69"/>
        <v>2221</v>
      </c>
      <c r="E283" s="3">
        <f t="shared" si="69"/>
        <v>60000</v>
      </c>
      <c r="F283" s="3">
        <f t="shared" si="69"/>
        <v>0</v>
      </c>
      <c r="G283" s="3">
        <f t="shared" si="69"/>
        <v>111461</v>
      </c>
      <c r="H283" s="3">
        <f t="shared" si="69"/>
        <v>10000</v>
      </c>
      <c r="I283" s="3">
        <f t="shared" si="67"/>
        <v>181461</v>
      </c>
      <c r="J283" s="4">
        <f t="shared" si="55"/>
        <v>194.15692106868104</v>
      </c>
    </row>
    <row r="284" spans="1:10" ht="12.75">
      <c r="A284" s="8" t="s">
        <v>430</v>
      </c>
      <c r="B284" s="6" t="s">
        <v>431</v>
      </c>
      <c r="C284" s="7">
        <v>32000</v>
      </c>
      <c r="D284" s="15">
        <v>2221</v>
      </c>
      <c r="E284" s="7">
        <v>20000</v>
      </c>
      <c r="F284" s="7"/>
      <c r="G284" s="7">
        <v>0</v>
      </c>
      <c r="H284" s="7"/>
      <c r="I284" s="3">
        <f t="shared" si="67"/>
        <v>20000</v>
      </c>
      <c r="J284" s="4">
        <f t="shared" si="55"/>
        <v>62.5</v>
      </c>
    </row>
    <row r="285" spans="1:10" ht="12.75">
      <c r="A285" s="8" t="s">
        <v>432</v>
      </c>
      <c r="B285" s="6" t="s">
        <v>433</v>
      </c>
      <c r="C285" s="7">
        <v>0</v>
      </c>
      <c r="D285" s="15">
        <v>0</v>
      </c>
      <c r="E285" s="7">
        <v>40000</v>
      </c>
      <c r="F285" s="7"/>
      <c r="G285" s="7">
        <v>60000</v>
      </c>
      <c r="H285" s="7"/>
      <c r="I285" s="3">
        <f t="shared" si="67"/>
        <v>100000</v>
      </c>
      <c r="J285" s="4">
        <v>0</v>
      </c>
    </row>
    <row r="286" spans="1:10" ht="12.75">
      <c r="A286" s="8">
        <v>821380</v>
      </c>
      <c r="B286" s="6" t="s">
        <v>493</v>
      </c>
      <c r="C286" s="7">
        <v>61461</v>
      </c>
      <c r="D286" s="15"/>
      <c r="E286" s="7"/>
      <c r="F286" s="7"/>
      <c r="G286" s="7">
        <v>51461</v>
      </c>
      <c r="H286" s="7">
        <v>10000</v>
      </c>
      <c r="I286" s="3">
        <f t="shared" si="67"/>
        <v>61461</v>
      </c>
      <c r="J286" s="4">
        <f t="shared" si="55"/>
        <v>100</v>
      </c>
    </row>
    <row r="287" spans="1:10" s="5" customFormat="1" ht="12.75">
      <c r="A287" s="9" t="s">
        <v>434</v>
      </c>
      <c r="B287" s="10" t="s">
        <v>435</v>
      </c>
      <c r="C287" s="3">
        <v>126047</v>
      </c>
      <c r="D287" s="14">
        <v>0</v>
      </c>
      <c r="E287" s="3">
        <v>10000</v>
      </c>
      <c r="F287" s="3"/>
      <c r="G287" s="3">
        <v>55420</v>
      </c>
      <c r="H287" s="3">
        <v>0</v>
      </c>
      <c r="I287" s="3">
        <f t="shared" si="67"/>
        <v>65420</v>
      </c>
      <c r="J287" s="4">
        <f t="shared" si="55"/>
        <v>51.901274921259535</v>
      </c>
    </row>
    <row r="288" spans="1:10" s="5" customFormat="1" ht="12.75">
      <c r="A288" s="9" t="s">
        <v>436</v>
      </c>
      <c r="B288" s="10" t="s">
        <v>437</v>
      </c>
      <c r="C288" s="3">
        <f aca="true" t="shared" si="70" ref="C288:H288">C289+C290</f>
        <v>164396</v>
      </c>
      <c r="D288" s="14">
        <f>D289+D290</f>
        <v>13665</v>
      </c>
      <c r="E288" s="3">
        <f t="shared" si="70"/>
        <v>47500</v>
      </c>
      <c r="F288" s="3">
        <f t="shared" si="70"/>
        <v>0</v>
      </c>
      <c r="G288" s="3">
        <f t="shared" si="70"/>
        <v>45974</v>
      </c>
      <c r="H288" s="3">
        <f t="shared" si="70"/>
        <v>0</v>
      </c>
      <c r="I288" s="3">
        <f t="shared" si="67"/>
        <v>93474</v>
      </c>
      <c r="J288" s="4">
        <f t="shared" si="55"/>
        <v>56.85904766539331</v>
      </c>
    </row>
    <row r="289" spans="1:10" ht="12.75">
      <c r="A289" s="8" t="s">
        <v>438</v>
      </c>
      <c r="B289" s="6" t="s">
        <v>439</v>
      </c>
      <c r="C289" s="7">
        <v>55500</v>
      </c>
      <c r="D289" s="15">
        <v>5265</v>
      </c>
      <c r="E289" s="7">
        <v>27500</v>
      </c>
      <c r="F289" s="7"/>
      <c r="G289" s="7">
        <v>30974</v>
      </c>
      <c r="H289" s="7"/>
      <c r="I289" s="3">
        <f t="shared" si="67"/>
        <v>58474</v>
      </c>
      <c r="J289" s="4">
        <f t="shared" si="55"/>
        <v>105.35855855855856</v>
      </c>
    </row>
    <row r="290" spans="1:10" ht="12.75">
      <c r="A290" s="8" t="s">
        <v>469</v>
      </c>
      <c r="B290" s="6" t="s">
        <v>476</v>
      </c>
      <c r="C290" s="7">
        <v>108896</v>
      </c>
      <c r="D290" s="15">
        <v>8400</v>
      </c>
      <c r="E290" s="7">
        <v>20000</v>
      </c>
      <c r="F290" s="7"/>
      <c r="G290" s="7">
        <v>15000</v>
      </c>
      <c r="H290" s="7"/>
      <c r="I290" s="3">
        <f t="shared" si="67"/>
        <v>35000</v>
      </c>
      <c r="J290" s="4">
        <f t="shared" si="55"/>
        <v>32.1407581545695</v>
      </c>
    </row>
    <row r="291" spans="1:10" s="5" customFormat="1" ht="12.75">
      <c r="A291" s="9" t="s">
        <v>440</v>
      </c>
      <c r="B291" s="10" t="s">
        <v>441</v>
      </c>
      <c r="C291" s="3">
        <f aca="true" t="shared" si="71" ref="C291:H291">SUM(C292:C295)</f>
        <v>2441424</v>
      </c>
      <c r="D291" s="14">
        <f t="shared" si="71"/>
        <v>129960.67</v>
      </c>
      <c r="E291" s="3">
        <f t="shared" si="71"/>
        <v>0</v>
      </c>
      <c r="F291" s="3">
        <f t="shared" si="71"/>
        <v>0</v>
      </c>
      <c r="G291" s="3">
        <f t="shared" si="71"/>
        <v>1035955</v>
      </c>
      <c r="H291" s="3">
        <f t="shared" si="71"/>
        <v>0</v>
      </c>
      <c r="I291" s="3">
        <f t="shared" si="67"/>
        <v>1035955</v>
      </c>
      <c r="J291" s="4">
        <f aca="true" t="shared" si="72" ref="J291:J299">I291/C291*100</f>
        <v>42.4324082994187</v>
      </c>
    </row>
    <row r="292" spans="1:10" ht="12.75">
      <c r="A292" s="8" t="s">
        <v>442</v>
      </c>
      <c r="B292" s="6" t="s">
        <v>443</v>
      </c>
      <c r="C292" s="7">
        <v>2358571</v>
      </c>
      <c r="D292" s="15">
        <v>129960.67</v>
      </c>
      <c r="E292" s="7"/>
      <c r="F292" s="7"/>
      <c r="G292" s="7">
        <v>949015</v>
      </c>
      <c r="H292" s="7"/>
      <c r="I292" s="3">
        <f t="shared" si="67"/>
        <v>949015</v>
      </c>
      <c r="J292" s="4">
        <f t="shared" si="72"/>
        <v>40.23686376199826</v>
      </c>
    </row>
    <row r="293" spans="1:10" ht="12.75">
      <c r="A293" s="8" t="s">
        <v>444</v>
      </c>
      <c r="B293" s="6" t="s">
        <v>445</v>
      </c>
      <c r="C293" s="7">
        <v>9776</v>
      </c>
      <c r="D293" s="15">
        <v>0</v>
      </c>
      <c r="E293" s="7"/>
      <c r="F293" s="7"/>
      <c r="G293" s="7">
        <v>49776</v>
      </c>
      <c r="H293" s="7"/>
      <c r="I293" s="3">
        <f t="shared" si="67"/>
        <v>49776</v>
      </c>
      <c r="J293" s="4">
        <f t="shared" si="72"/>
        <v>509.16530278232403</v>
      </c>
    </row>
    <row r="294" spans="1:10" ht="12.75">
      <c r="A294" s="8" t="s">
        <v>446</v>
      </c>
      <c r="B294" s="6" t="s">
        <v>447</v>
      </c>
      <c r="C294" s="7">
        <v>5000</v>
      </c>
      <c r="D294" s="15">
        <v>0</v>
      </c>
      <c r="E294" s="7"/>
      <c r="F294" s="7"/>
      <c r="G294" s="7">
        <v>5000</v>
      </c>
      <c r="H294" s="7"/>
      <c r="I294" s="3">
        <f t="shared" si="67"/>
        <v>5000</v>
      </c>
      <c r="J294" s="4">
        <f t="shared" si="72"/>
        <v>100</v>
      </c>
    </row>
    <row r="295" spans="1:10" ht="12.75">
      <c r="A295" s="8" t="s">
        <v>448</v>
      </c>
      <c r="B295" s="6" t="s">
        <v>449</v>
      </c>
      <c r="C295" s="7">
        <v>68077</v>
      </c>
      <c r="D295" s="15">
        <v>0</v>
      </c>
      <c r="E295" s="7"/>
      <c r="F295" s="7"/>
      <c r="G295" s="7">
        <v>32164</v>
      </c>
      <c r="H295" s="7"/>
      <c r="I295" s="3">
        <f t="shared" si="67"/>
        <v>32164</v>
      </c>
      <c r="J295" s="4">
        <f t="shared" si="72"/>
        <v>47.24650028644035</v>
      </c>
    </row>
    <row r="296" spans="1:10" s="5" customFormat="1" ht="12.75">
      <c r="A296" s="9" t="s">
        <v>450</v>
      </c>
      <c r="B296" s="10" t="s">
        <v>451</v>
      </c>
      <c r="C296" s="3">
        <f aca="true" t="shared" si="73" ref="C296:H296">C297</f>
        <v>35000</v>
      </c>
      <c r="D296" s="14">
        <f t="shared" si="73"/>
        <v>16742.86</v>
      </c>
      <c r="E296" s="3">
        <f t="shared" si="73"/>
        <v>40000</v>
      </c>
      <c r="F296" s="3">
        <f t="shared" si="73"/>
        <v>0</v>
      </c>
      <c r="G296" s="3">
        <f t="shared" si="73"/>
        <v>0</v>
      </c>
      <c r="H296" s="3">
        <f t="shared" si="73"/>
        <v>0</v>
      </c>
      <c r="I296" s="3">
        <f t="shared" si="67"/>
        <v>40000</v>
      </c>
      <c r="J296" s="4">
        <f t="shared" si="72"/>
        <v>114.28571428571428</v>
      </c>
    </row>
    <row r="297" spans="1:10" ht="12.75">
      <c r="A297" s="8" t="s">
        <v>452</v>
      </c>
      <c r="B297" s="6" t="s">
        <v>453</v>
      </c>
      <c r="C297" s="7">
        <v>35000</v>
      </c>
      <c r="D297" s="15">
        <v>16742.86</v>
      </c>
      <c r="E297" s="7">
        <v>40000</v>
      </c>
      <c r="F297" s="7"/>
      <c r="G297" s="7"/>
      <c r="H297" s="7"/>
      <c r="I297" s="3">
        <f t="shared" si="67"/>
        <v>40000</v>
      </c>
      <c r="J297" s="4">
        <f t="shared" si="72"/>
        <v>114.28571428571428</v>
      </c>
    </row>
    <row r="298" spans="1:10" ht="12.75">
      <c r="A298" s="8"/>
      <c r="B298" s="6"/>
      <c r="C298" s="7"/>
      <c r="D298" s="15"/>
      <c r="E298" s="11"/>
      <c r="F298" s="11"/>
      <c r="G298" s="11"/>
      <c r="H298" s="11"/>
      <c r="I298" s="7"/>
      <c r="J298" s="4"/>
    </row>
    <row r="299" spans="1:10" s="5" customFormat="1" ht="12.75">
      <c r="A299" s="9" t="s">
        <v>454</v>
      </c>
      <c r="B299" s="10" t="s">
        <v>455</v>
      </c>
      <c r="C299" s="3">
        <v>44500</v>
      </c>
      <c r="D299" s="14">
        <v>0</v>
      </c>
      <c r="E299" s="3">
        <v>50000</v>
      </c>
      <c r="F299" s="12"/>
      <c r="G299" s="12"/>
      <c r="H299" s="12"/>
      <c r="I299" s="3">
        <f>E299+F299+G299+H299</f>
        <v>50000</v>
      </c>
      <c r="J299" s="4">
        <f t="shared" si="72"/>
        <v>112.35955056179776</v>
      </c>
    </row>
  </sheetData>
  <sheetProtection/>
  <mergeCells count="4">
    <mergeCell ref="E3:J3"/>
    <mergeCell ref="C3:D3"/>
    <mergeCell ref="B3:B4"/>
    <mergeCell ref="A3:A4"/>
  </mergeCells>
  <printOptions/>
  <pageMargins left="0.35433070866141736" right="0.35433070866141736" top="0.3937007874015748" bottom="0.3937007874015748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Jasmin Salkić</dc:creator>
  <cp:keywords/>
  <dc:description/>
  <cp:lastModifiedBy>Jasmin Salkić</cp:lastModifiedBy>
  <cp:lastPrinted>2018-12-14T15:00:45Z</cp:lastPrinted>
  <dcterms:created xsi:type="dcterms:W3CDTF">2017-10-24T09:07:45Z</dcterms:created>
  <dcterms:modified xsi:type="dcterms:W3CDTF">2018-12-15T11:07:00Z</dcterms:modified>
  <cp:category/>
  <cp:version/>
  <cp:contentType/>
  <cp:contentStatus/>
</cp:coreProperties>
</file>