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155" tabRatio="630" activeTab="3"/>
  </bookViews>
  <sheets>
    <sheet name="ES" sheetId="1" r:id="rId1"/>
    <sheet name="DS" sheetId="2" r:id="rId2"/>
    <sheet name="SO" sheetId="3" r:id="rId3"/>
    <sheet name="A Zbirno SVE" sheetId="4" r:id="rId4"/>
    <sheet name="Godišnji izv." sheetId="5" r:id="rId5"/>
    <sheet name="SMI" sheetId="6" r:id="rId6"/>
    <sheet name="Makro indikatori" sheetId="7" r:id="rId7"/>
    <sheet name="Liste" sheetId="8" state="hidden" r:id="rId8"/>
    <sheet name="Sheet1" sheetId="9" r:id="rId9"/>
  </sheets>
  <definedNames>
    <definedName name="_xlnm._FilterDatabase" localSheetId="1" hidden="1">'DS'!$A$6:$BD$6</definedName>
    <definedName name="_xlnm._FilterDatabase" localSheetId="0" hidden="1">'ES'!$A$6:$AR$6</definedName>
    <definedName name="_xlnm._FilterDatabase" localSheetId="2" hidden="1">'SO'!$B$6:$AZ$87</definedName>
    <definedName name="_xlfn.COUNTIFS" hidden="1">#NAME?</definedName>
    <definedName name="_xlfn.SUMIFS" hidden="1">#NAME?</definedName>
    <definedName name="OLE_LINK1">#REF!</definedName>
    <definedName name="OLE_LINK3">#REF!</definedName>
    <definedName name="OPP" localSheetId="0" hidden="1">'ES'!$A$6:$AR$87</definedName>
  </definedNames>
  <calcPr fullCalcOnLoad="1"/>
</workbook>
</file>

<file path=xl/sharedStrings.xml><?xml version="1.0" encoding="utf-8"?>
<sst xmlns="http://schemas.openxmlformats.org/spreadsheetml/2006/main" count="1027" uniqueCount="353">
  <si>
    <t>Budžet</t>
  </si>
  <si>
    <t>Vanjski izvor</t>
  </si>
  <si>
    <t>Ukupno</t>
  </si>
  <si>
    <t>Planirano</t>
  </si>
  <si>
    <t>Realizovano</t>
  </si>
  <si>
    <t>Ekonomski sektor</t>
  </si>
  <si>
    <t>Društveni sektor</t>
  </si>
  <si>
    <t>Zaštita okoliša</t>
  </si>
  <si>
    <t>Ukupno realizovano</t>
  </si>
  <si>
    <t>UKUPNO SVA TRI SEKTORA</t>
  </si>
  <si>
    <t>Završen</t>
  </si>
  <si>
    <t>Legenda:</t>
  </si>
  <si>
    <t>Potpuno realiziranih</t>
  </si>
  <si>
    <t>Djelimično</t>
  </si>
  <si>
    <t>Nisu započeti</t>
  </si>
  <si>
    <t>ES</t>
  </si>
  <si>
    <t>DS</t>
  </si>
  <si>
    <t>SO</t>
  </si>
  <si>
    <t>Stanje implement.</t>
  </si>
  <si>
    <t>Ukupno planirano proj.</t>
  </si>
  <si>
    <t>% potpuno realiziranih</t>
  </si>
  <si>
    <t>% potpuno i djelimično</t>
  </si>
  <si>
    <t xml:space="preserve">   </t>
  </si>
  <si>
    <t>Ekonomski razvoj</t>
  </si>
  <si>
    <t>Društveni razvoj</t>
  </si>
  <si>
    <t>Vrijednost planiranih projekata</t>
  </si>
  <si>
    <t>Vrijednost potpuno realizovanih projekata</t>
  </si>
  <si>
    <t>Vrijednost započetih projekata</t>
  </si>
  <si>
    <t>% potpuno realizovanih projekata</t>
  </si>
  <si>
    <t>% potpuno realizovanih ili započetih projekata</t>
  </si>
  <si>
    <t>UKUPNO</t>
  </si>
  <si>
    <t>% struktura i realizacija</t>
  </si>
  <si>
    <t>Izvor sektorski planovi implementacije + (planovi implementacije za novo dodate projekte)</t>
  </si>
  <si>
    <t>Projekti/mjere</t>
  </si>
  <si>
    <t>Veza sa programom</t>
  </si>
  <si>
    <t>Planirano trajanje 
od-dо</t>
  </si>
  <si>
    <t>Nosioci implementacije</t>
  </si>
  <si>
    <t>Od toga planirano iz budžeta</t>
  </si>
  <si>
    <t>Ukoliko je relevantno, navesti razlog odstupanja od planiranog trajanja</t>
  </si>
  <si>
    <t>Ukoliko je relevantno navedite razloge odstupanja</t>
  </si>
  <si>
    <t>Stepen završenosti projekta
(%)</t>
  </si>
  <si>
    <t>Ukupna procijenjena vrijednost u KM iz sektorskih planova (Budžet i vanjski izvori)</t>
  </si>
  <si>
    <t xml:space="preserve"> </t>
  </si>
  <si>
    <t>Veza sa strateskim ciljevima</t>
  </si>
  <si>
    <t>Veza sa sektorskim ciljevima</t>
  </si>
  <si>
    <t xml:space="preserve">Unijeti oznaku X za  naknadno ukljucene projekte
</t>
  </si>
  <si>
    <t>Izvor: planovi i izvještaji o implementaciji</t>
  </si>
  <si>
    <t>UPUTE:</t>
  </si>
  <si>
    <t>Sektor 1: EKONOMSKI RAZVOJ</t>
  </si>
  <si>
    <t>Broj</t>
  </si>
  <si>
    <t>Sektor okoliša/ZŽS</t>
  </si>
  <si>
    <t>Sektor 3: SEKTOR OKOLIŠA/ZŽS</t>
  </si>
  <si>
    <t>UKUPNO SVI SEKTORI</t>
  </si>
  <si>
    <t>Broj projekata</t>
  </si>
  <si>
    <t>Iz budžeta</t>
  </si>
  <si>
    <t>Iz eksternih izvora</t>
  </si>
  <si>
    <t>PLANIRANO</t>
  </si>
  <si>
    <t>A. Ukupan broj planiranih projekata</t>
  </si>
  <si>
    <t>% struktura finansiranja od A</t>
  </si>
  <si>
    <t> </t>
  </si>
  <si>
    <t>U REALIZACIJI</t>
  </si>
  <si>
    <t>% struktura (od B)</t>
  </si>
  <si>
    <t>C. Ukupan broj djelimično realiziranih projekata</t>
  </si>
  <si>
    <t>% djelimično realiziranih projekata (od A)</t>
  </si>
  <si>
    <t>% struktura (od C)</t>
  </si>
  <si>
    <t>D. Ukupan broj u cijelosti završenih projekata</t>
  </si>
  <si>
    <t>% struktura (od D)</t>
  </si>
  <si>
    <t>2016. godina</t>
  </si>
  <si>
    <t>Oblast</t>
  </si>
  <si>
    <t>Zbir finansijskih vrednosti projekata</t>
  </si>
  <si>
    <t>Struktura finansiranja realizovanih projekata</t>
  </si>
  <si>
    <t>Budžet (%)</t>
  </si>
  <si>
    <t>Ostalo (%)</t>
  </si>
  <si>
    <t>Ekološki razvoj</t>
  </si>
  <si>
    <t>% po planu implementacije</t>
  </si>
  <si>
    <t>I. Ukupno (sve godine)</t>
  </si>
  <si>
    <t>II. Samo izvještajna godina</t>
  </si>
  <si>
    <t>II. Od toga iz budžeta</t>
  </si>
  <si>
    <t>II. Od toga  iz vanjskih izvora</t>
  </si>
  <si>
    <t>PREGLED (cijeli i djelimično realizirani projekti)</t>
  </si>
  <si>
    <t>A. Ukupno od početka Strategije</t>
  </si>
  <si>
    <t>B. Samo izvještajna godina</t>
  </si>
  <si>
    <t>NOVI PROJEKTI KOJI NISU UVRŠTENI U PLANOVE IMPLEMENTACIJE 1+2</t>
  </si>
  <si>
    <t>Ukupno planirano IZVAN STRATEGIJE</t>
  </si>
  <si>
    <t>Uk. vrijednost potpuno realiziranih i započetih projekata (KROZ PLANOVE IMPL.1+2):</t>
  </si>
  <si>
    <t>Uk. vrijednost potpuno realiziranih i započetih projekata (VAN PLANOVA IMPL.1+2):</t>
  </si>
  <si>
    <t>Ukupno FIZIČKI BROJ PROJEKATA</t>
  </si>
  <si>
    <t xml:space="preserve">Ukupno FINANSIJSKA REALIZACIJA </t>
  </si>
  <si>
    <t>Finansijska realizacija</t>
  </si>
  <si>
    <t>VANSTRATEŠKI PROJEKTI</t>
  </si>
  <si>
    <t>B. PREGLED REALIZACIJE VANSTRATEŠKIH PROJEKATA U IZVJEŠTAJNOJ GODINI</t>
  </si>
  <si>
    <t>% potpuno i djelimično realiziranih</t>
  </si>
  <si>
    <t>Djelimično realiziranih</t>
  </si>
  <si>
    <t>A. PREGLED REALIZACIJE PROJEKATA OBUHVAĆENIH PLANOM IMPLEMENTACIJE U IZVJEŠTAJNOJ GODINI (TABELA 2)</t>
  </si>
  <si>
    <t>% u cijelosti ili djelimično realiziranih projekata (od A)</t>
  </si>
  <si>
    <t>B. Ukupan broj  u cijelosti ili djelimično realiziranih projekata</t>
  </si>
  <si>
    <t>Ekonomski sektor (ES)</t>
  </si>
  <si>
    <t>Društveni sektori (DS)</t>
  </si>
  <si>
    <t>Sektor okoliša (SO)</t>
  </si>
  <si>
    <t>Ukupno planirano (SEKTORSKI PLANOVI + PLANOVI IMPL.)</t>
  </si>
  <si>
    <t>Sektor</t>
  </si>
  <si>
    <t xml:space="preserve">U gornje dvije tabele projekata, u kolonu ukupna procjenjena vrijednosti u KM  (te za budžetska i eksterna sredstva)  unose se okvirne vrijednosti iz sektorskih planova, a u slucaju novih projekata okvirna planska vrijednost projekta iz projektnog dokumenta. </t>
  </si>
  <si>
    <t xml:space="preserve">                                                                                                                                       VANJSKI IZVORI</t>
  </si>
  <si>
    <t xml:space="preserve">                                                                                                                                            BUDŽET</t>
  </si>
  <si>
    <t>Satus projekata</t>
  </si>
  <si>
    <t>2017
Planirano (PI)</t>
  </si>
  <si>
    <t>2018
Planirano (PI)</t>
  </si>
  <si>
    <t>2019
Planirano (PI)</t>
  </si>
  <si>
    <t>2020
Planirano (PI)</t>
  </si>
  <si>
    <t>2017 Realizovano</t>
  </si>
  <si>
    <t>2018 Realizovano</t>
  </si>
  <si>
    <t>2019 Realizovano</t>
  </si>
  <si>
    <t>2020 Realizovano</t>
  </si>
  <si>
    <t>2021
Planirano (PI)</t>
  </si>
  <si>
    <t>2022
Planirano (PI)</t>
  </si>
  <si>
    <t>2021 Realizovano</t>
  </si>
  <si>
    <t>2022 Realizovano</t>
  </si>
  <si>
    <t>DA</t>
  </si>
  <si>
    <t>U fazi pripreme</t>
  </si>
  <si>
    <t xml:space="preserve">Odbačen </t>
  </si>
  <si>
    <t>Faza javne nabavke/poziva</t>
  </si>
  <si>
    <t>Odvija se prema planu</t>
  </si>
  <si>
    <t>Izmijenjen - prilagođen</t>
  </si>
  <si>
    <t>Zaustavljen</t>
  </si>
  <si>
    <t>Razlika planirane i ostvarene realizacije</t>
  </si>
  <si>
    <t>Vrijednost djelimično realizovanih projekata</t>
  </si>
  <si>
    <t>STATUS PROJEKTA
(odabir iz izbornika)</t>
  </si>
  <si>
    <t>Završen (projekti koji su u cijelosti realizirani)</t>
  </si>
  <si>
    <t>projekti planirani sektorskim planom i planom implementacije te novo-dodati projekti u plan implementacije koji doprinose realizaciji strategije</t>
  </si>
  <si>
    <t xml:space="preserve">  - Od toga iz Budžeta</t>
  </si>
  <si>
    <t xml:space="preserve">  - Od toga iz vanjskih izvora</t>
  </si>
  <si>
    <t>Iz izbornika izaberi "DA" ako je projekat "PRIPADA" u izvještajnoj god.</t>
  </si>
  <si>
    <t>B. PREGLED UKUPNE REALIZACIJE PO BROJU PROJEKATA (PROJEKTI IZVAN STRATEGIJE)</t>
  </si>
  <si>
    <t>B. PREGLED REALIZACIJE PO VRIJEDNOSTI PROJEKATA (PROJEKTI IZVAN STRATEGIJE)</t>
  </si>
  <si>
    <t>Od toga planirano iz vanjskih izvora</t>
  </si>
  <si>
    <t>A. % od planiranih projekata</t>
  </si>
  <si>
    <t>B. % od planiranih projekata</t>
  </si>
  <si>
    <t>REKAPITULACIJA STRATEŠKIH PROJEKATA</t>
  </si>
  <si>
    <t>Rekapitulacija projekata izvan strategije koji doprinose realizacIji strategije</t>
  </si>
  <si>
    <r>
      <t>Pregled realizacije strateških projekata</t>
    </r>
    <r>
      <rPr>
        <b/>
        <sz val="12"/>
        <color indexed="8"/>
        <rFont val="Calibri"/>
        <family val="2"/>
      </rPr>
      <t xml:space="preserve">             (koji su uvršteni ili će biti uvršteni u planove implementacije 1+2)</t>
    </r>
  </si>
  <si>
    <r>
      <t>Pregled realizacije projekata izvan strategije</t>
    </r>
    <r>
      <rPr>
        <b/>
        <sz val="11"/>
        <color indexed="8"/>
        <rFont val="Calibri"/>
        <family val="2"/>
      </rPr>
      <t xml:space="preserve">         (nisu u planu impl. 1+2 ali doprinose realizaciji strategije)</t>
    </r>
  </si>
  <si>
    <t>Započeti projekti u fazi javnih nabavki/poziva (djelomično realizirani projekti)</t>
  </si>
  <si>
    <t>Započeti projekti i odvijaju se po planu (djelomično realizirani projekti)</t>
  </si>
  <si>
    <t>Započeti projekti ali je nešto u projektnom dokumentu korigovano tokom realizacije (djelomično realizirani projekti)</t>
  </si>
  <si>
    <t>Započeti projekti ali je privremeno ili trajno zaustavljen (djelomično realizirani projekti)</t>
  </si>
  <si>
    <t>Projekat nije započeo, u fazi je pripreme ili je predviđen za naredni planski ciklus (projekti čija implementacije nije započeta)</t>
  </si>
  <si>
    <t>Projekat nije započeo, odbačen je i u budućnosti se ne očekuje njegova realizacija (projekti čija implementacije nije započeta)</t>
  </si>
  <si>
    <t>Projekti planirani sektorskim planom i planom implementacije te novo-dodati projekti u plan implementacije koji doprinose realizaciji strategije</t>
  </si>
  <si>
    <t>Projekti planirani izvan strategije koji doprinose realizaciji strategije</t>
  </si>
  <si>
    <t>PREGLED IMPLEMENTACIJE RAZVOJNE  STRATEGIJE (EKONOMSKI SEKTOR)</t>
  </si>
  <si>
    <t>PREGLED IMPLEMENTACIJE RAZVOJNE STRATEGIJE (DRUŠTVENI SEKTOR)</t>
  </si>
  <si>
    <t>PREGLED IMPLEMENTACIJE RAZVOJNE STRATEGIJE (SEKTOR OKOLIŠA / ZAŠTITE ŽIVOTNE SREDINE)</t>
  </si>
  <si>
    <t xml:space="preserve">   Novi dodati projekti u planove impl. 1+2</t>
  </si>
  <si>
    <t>A. PREGLED UKUPNE REALIZACIJE PO BROJU STRATEŠKIH PROJEKATA</t>
  </si>
  <si>
    <t>A. PREGLED REALIZACIJE PO VRIJEDNOSTI STRATEŠKIH PROJEKATA</t>
  </si>
  <si>
    <t>A .OD TOGA NAKNADNO UKLJUČENI PROJEKTI</t>
  </si>
  <si>
    <t>TABELE SE AUTOMATSKI RAČUNAJU NA OSNOVU SEKTORSKIH TABELA.</t>
  </si>
  <si>
    <t>FINANSIJSKI PODACI O REALIZACIJI PROJEKATA SE PREUZIMAJU IZ SLUŽBI KOJE SU NADLEŽNE ZA PRAĆENJE ILI REALIZACIJU PROJEKTA. FINANSIJSKI PODACI SE TREBAJU USAGLASITI SA SLUŽBOM ZA FINANSIJE. OVA TABELA IMA SVRHU POMOĆNOG ALATA I SVI PODACI MORAJU BITI ZASNOVANI NA ZVANIČNIM EVIDENCIJAMA NOSIOCA REALIZACIJE PROJEKTA.</t>
  </si>
  <si>
    <t>VAŽNO !</t>
  </si>
  <si>
    <t xml:space="preserve">Podaci u tabelama mogu biti pogrešni ukoliko se novi redovi u sektorske tabele ES/DS/SO ne unesu prema tamo datoj uputi. Iz tih razloga zaključana je mogućnost unosa novih redova (limitiran je broj projekata po svakom sektoru). </t>
  </si>
  <si>
    <t>Ukoliko podaci u dva polja označena crvenom bojom nisu identični, postoji greška (npr. nije unešen odgovarajući status nekog projekta ili su unešeni podaci o finansijskoj realizaciji za neki projekat koji nije ni započeo)</t>
  </si>
  <si>
    <t>Struktura finansiranja</t>
  </si>
  <si>
    <t>Potpuno i djelimično realiziranih</t>
  </si>
  <si>
    <t>Ukupno planirano</t>
  </si>
  <si>
    <t>R.B.</t>
  </si>
  <si>
    <t>OSNOVNI INDIKATORI RAZVOJA</t>
  </si>
  <si>
    <t>indikator</t>
  </si>
  <si>
    <t>Polazno stanje</t>
  </si>
  <si>
    <t>/ kanton  /</t>
  </si>
  <si>
    <t xml:space="preserve">Muški </t>
  </si>
  <si>
    <t>Ženski</t>
  </si>
  <si>
    <t xml:space="preserve">INDEKS RAZVIJENOSTI (FBIH) </t>
  </si>
  <si>
    <t>indeks</t>
  </si>
  <si>
    <t>Stanovništvo</t>
  </si>
  <si>
    <t>broj</t>
  </si>
  <si>
    <t>Zaposlenih stanovnika</t>
  </si>
  <si>
    <t>%</t>
  </si>
  <si>
    <t>Nezaposlenih stanovnika</t>
  </si>
  <si>
    <t>iznos</t>
  </si>
  <si>
    <t>po glavi</t>
  </si>
  <si>
    <t>Broj preduzeća/1000 stanovnika</t>
  </si>
  <si>
    <t>omjer</t>
  </si>
  <si>
    <t>Prosječna neto plaća u KM</t>
  </si>
  <si>
    <t>Socijalni transferi po glavi stanovnika</t>
  </si>
  <si>
    <t>Broj ljekara/1000 stanovnika</t>
  </si>
  <si>
    <t>Iznos realizirnih sredstava za prioritete iz razvojne strategije</t>
  </si>
  <si>
    <t>DOPUNSKI INDIKATORI RAZVOJA</t>
  </si>
  <si>
    <t>Udio realiziranih kapitalnih investicija u budžetu JLS</t>
  </si>
  <si>
    <t>Poljoprivrednih gazdinstava/1000 stanovnika</t>
  </si>
  <si>
    <t>Broj korisnika socijalne pomoći/1000 stanovnika</t>
  </si>
  <si>
    <t>Zdravstveno osiguranih lica u odnosu na ukupno stanovnistvo</t>
  </si>
  <si>
    <t>Broj aktivnih članova u institucijama kulture (SKUD i biblioteka)</t>
  </si>
  <si>
    <t>Broj aktivnih članova u sportskim institucijama</t>
  </si>
  <si>
    <t>Pokrivenost domaćinstava sa pristupom kontrolisanoj vodi za piće</t>
  </si>
  <si>
    <t>procenat</t>
  </si>
  <si>
    <t>Pokrivenost domaćinstava odvozom krutog otpada</t>
  </si>
  <si>
    <t>Broj naseljenih mjesta bez asfaltirane putne komunikacije</t>
  </si>
  <si>
    <t>Broj domaćinstava bez pristupa električnoj energiji</t>
  </si>
  <si>
    <t>Prosječna izmjerena vrijednost CO  ug/m3</t>
  </si>
  <si>
    <t>tona</t>
  </si>
  <si>
    <t>Napomena:</t>
  </si>
  <si>
    <t>Svi osnovni indikatori su obavezni.</t>
  </si>
  <si>
    <t>JLS može  odabrati relevantne dopunske indikatore.</t>
  </si>
  <si>
    <t>Za svaku narednu godinu implementacije strategije unosi se nova kolona (a postojeće kolone se ne brišu) kako bi se mogla pratiti dinamika ostvarenja po godinama implementacije strategije).</t>
  </si>
  <si>
    <t>Lista osnovnih i izabranih dopunskih indikatora se uključuje u izvještaj o godišnjem ostvarenju razvojne strategije</t>
  </si>
  <si>
    <t>Opcionalno lista indikatora se postavlja na web stranicu JLS.</t>
  </si>
  <si>
    <t>Podaci za  godinu koja prethodi početku implementcije strategije uključeni su zbog poređenja sa "polaznim stanjem".</t>
  </si>
  <si>
    <r>
      <t xml:space="preserve">Uporedni podaci </t>
    </r>
    <r>
      <rPr>
        <b/>
        <sz val="10"/>
        <color indexed="10"/>
        <rFont val="Calibri"/>
        <family val="2"/>
      </rPr>
      <t>2017</t>
    </r>
  </si>
  <si>
    <t xml:space="preserve">Unijeti oznaku X za  naknadno ukljucene projekte
</t>
  </si>
  <si>
    <t>Iz izbornika izaberi "DA" ako projekat "PRIPADA" izvještajnoj god.</t>
  </si>
  <si>
    <t>VAŽNO: Ukoliko je u gornju tabelu potrebno dodati nove  redove za nove projekte, dodavanje se vrši na način da novi redovi  "insertuju" iznad reda koji je obojen crvenom bojom. Time ce se osigurati da se formule u tabeli ZBIRNO ispravno racunaju.</t>
  </si>
  <si>
    <t xml:space="preserve">Period zadnjeg usvojenog Plana impl. 1+2 </t>
  </si>
  <si>
    <t>Izvještajna godina:</t>
  </si>
  <si>
    <t>Sektor 2: DRUŠTVENI SEKTOR</t>
  </si>
  <si>
    <t>Ostvareni rezultati (izlazni / ishodi)</t>
  </si>
  <si>
    <t>SEC 1.1</t>
  </si>
  <si>
    <t>SEC 1.2</t>
  </si>
  <si>
    <t>SC 1</t>
  </si>
  <si>
    <t>SC 2</t>
  </si>
  <si>
    <t>Investicije na teritoriji JLS (u stalna sredstva)</t>
  </si>
  <si>
    <t>Od toga, u nova stalna sredstva (ako su podaci dostupni)</t>
  </si>
  <si>
    <t xml:space="preserve">MAKRO INDIKATORI RAZVOJA </t>
  </si>
  <si>
    <t>Napomena</t>
  </si>
  <si>
    <t>92.358 ILI 9%</t>
  </si>
  <si>
    <t>61,75/1000</t>
  </si>
  <si>
    <t>Ukupni prihodi po glavi stanovnika</t>
  </si>
  <si>
    <t xml:space="preserve"> xxxxxxxxxxxxxxxxxxxxxxxxx xxxxxxxxxxxxxxxxxx xxxxxxxxxxxx xxxxxxxxxxxxx xxxxxxxxxx xxxxxxxxxxxxx xdxxxxxxxxxxxxxxx xxxxxxxxxxxxxx xxxxxxxxxxxx</t>
  </si>
  <si>
    <t>aaaaaaaaaaaaaaaaaa aaaaaaaaaaaa aaaaaaaaaaaaaaaaa</t>
  </si>
  <si>
    <t xml:space="preserve">xxxxxxxxxxxxxx xxxxxxxxxxxxxxxxxxxxxx </t>
  </si>
  <si>
    <t>xcxxxxxxxxxxxxxx xxxxxxxxxxxx xxxxxxxxxx xxxxxxxxxxxx xxxxxx</t>
  </si>
  <si>
    <t>Kako bi se izbjeglo slučajno brisanje/izmjena formula,  tabele za unos podataka o projektima su zaključane. Ako je potrebno dodati novi broj redova, molimo da kontaktirate ILDP tim.</t>
  </si>
  <si>
    <r>
      <t xml:space="preserve">A. PREGLED FINANSIJSKE REALIZACIJE STRATEGIJE </t>
    </r>
    <r>
      <rPr>
        <b/>
        <sz val="16"/>
        <color indexed="30"/>
        <rFont val="Calibri"/>
        <family val="2"/>
      </rPr>
      <t>(SEKTORSKI PROJEKTI I NOVO DODATI PROJEKTI KOJI SE REALIZUJU KROZ PLAN IMPLEMENTACIJE 1+2)</t>
    </r>
  </si>
  <si>
    <r>
      <t>B. PREGLED FINANSIJSKE REALIZACIJE STRATEGIJE</t>
    </r>
    <r>
      <rPr>
        <b/>
        <sz val="16"/>
        <color indexed="30"/>
        <rFont val="Calibri"/>
        <family val="2"/>
      </rPr>
      <t xml:space="preserve"> (PROJEKATI IZVAN STRATEGIJE KOJI NISU UVRŠTENI U PLANOVE IMPLEMENTACIJE 1+2)</t>
    </r>
  </si>
  <si>
    <t>Prije prvog korištenja alata potrebno je u tabeli ES u polju P5 unijeti prvu godinu od koje će se pratiti implementacije strategije (npr 2017) nakon čega će se u svim tabelama automatski prilagoditi ostale godine. Projekti se prate pet godina a šesta godina je rezervna za slučaj da dođe do kašnjenja revidiranja postojeće ili izrade nove strategije.</t>
  </si>
  <si>
    <t>UKOLIKO ŽELITE DA SE U TABELAMA ES, DS, SO NE PRIKAZUJU PRAZNI REDOVI MOŽETE IH ISKLJUČITI KORIŠTENJEM FILTERA U POLJU B6 NA NAČIN DA SE U FILTERU POSTAVI DA SE NE POKAZUJU "BLANK" VRIJEDNOSTI. FILTER SE MOŽE KORISTITI SAMO ZA PRVU TABELU (STRATEŠKIH PROJEKATA).</t>
  </si>
  <si>
    <r>
      <t xml:space="preserve">Podaci o planiranim i realiziranim finansijskim sredstvima se prikazuju samo za projekte u izvještajnoj godini za koje je uneseno "DA" u kolonu </t>
    </r>
    <r>
      <rPr>
        <sz val="8"/>
        <color indexed="10"/>
        <rFont val="Calibri"/>
        <family val="2"/>
      </rPr>
      <t>"N"</t>
    </r>
    <r>
      <rPr>
        <sz val="8"/>
        <color indexed="17"/>
        <rFont val="Calibri"/>
        <family val="2"/>
      </rPr>
      <t xml:space="preserve"> u gornjoj tabeli.</t>
    </r>
  </si>
  <si>
    <t>Izvještajna godina je godina za koju se priprema izvještaj o implementaciji. Podaci o finansijskoj realizaciji se mogu pratiti retroaktivno za prethodne godine. Statusi projekata se mogu pratiti samo za izvještajnu godinu.</t>
  </si>
  <si>
    <t>Klikom na ikonu se otvara word dokument sa poljima za unos ostvarenih varijabli indikatora za praćenje realizacije strategije.</t>
  </si>
  <si>
    <t>U ovom trenutku je potrebno unijeti podatke za 2016 i 2017.</t>
  </si>
  <si>
    <t>Nakon unosa podataka potrebno je izvrsiti snjimanje unesenih podataka (save). Popunjene podatke potrebno je prezentirazi kao sazetu informaciju tokom JURA sastanaka.</t>
  </si>
  <si>
    <t>2017-2019</t>
  </si>
  <si>
    <t>Općina Bužim, Služba za razvoj i poduzetništvo</t>
  </si>
  <si>
    <t xml:space="preserve"> PROGRAM 1.2.1. Promocija i unapređenje poslovnog okruženja i zapošljavanja</t>
  </si>
  <si>
    <t>P1.2.1.2. Privredni savjet -jačanje kapaciteta Udruženja privrednika (2017)</t>
  </si>
  <si>
    <t>SEC 1.2.</t>
  </si>
  <si>
    <t>2017-2018</t>
  </si>
  <si>
    <t>P1.2.1.3. Izrada urbanističkog plana gradskog središta (Trg Alije Izetbegovića) (2017)</t>
  </si>
  <si>
    <t>Općina Bužim, Služba za prostorno uređenje geodetske i imovinsko pravne poslove</t>
  </si>
  <si>
    <t>P 1.2.1.4. Podrška zapošljavanju (2017)</t>
  </si>
  <si>
    <t>PROGRAM 1.2.1. Promocija i unapređenje poslovnog okruženja i zapošljavanja</t>
  </si>
  <si>
    <t>P 1.3.1.1. Muzej 505 (2017)</t>
  </si>
  <si>
    <t>PROGRAM 1.3.1. Podrška kulturno-historijskom i eko turizmu</t>
  </si>
  <si>
    <t>SEC 1.3</t>
  </si>
  <si>
    <t>Općina Bužim, Služba za prostorno uređenje, geodetske i imovinsko pravne poslove</t>
  </si>
  <si>
    <t>2017-2020</t>
  </si>
  <si>
    <t xml:space="preserve"> PROGRAM 2.1.1. Unapređenje infrastrukture i sadržaja iz oblasti kulture i sporta</t>
  </si>
  <si>
    <t>SEC 2.1.</t>
  </si>
  <si>
    <t xml:space="preserve"> P 2.2.1.1 Uspostavljanje centra za djecu bez roditeljskog staranja</t>
  </si>
  <si>
    <t>PROGRAM 2.2.1 Unaprijediti pristup obrazovanjui položaju socijalno ugroženih kategorija u društvu</t>
  </si>
  <si>
    <t>SEC 2.2.</t>
  </si>
  <si>
    <t>Centar za socijalni rad</t>
  </si>
  <si>
    <t>P 2.2.1.4. Subvencija javnog prevoza djece sa poteškoćama u razvoju inkluzivna nastava</t>
  </si>
  <si>
    <t>P 2.3.1.1. Izgradnja javne rasvjete u urbanom području</t>
  </si>
  <si>
    <t>PROGRAM 2.3.1 Modernizirati lokalnu putnu infrastrukturu i javnu rasvjetu</t>
  </si>
  <si>
    <t>SEC2.3.</t>
  </si>
  <si>
    <t xml:space="preserve"> PROGRAM 2.3.1 Modernizirati lokalnu putnu infrastrukturu i javnu rasvjetu</t>
  </si>
  <si>
    <t>SC 2.</t>
  </si>
  <si>
    <t xml:space="preserve"> SEC 2.3</t>
  </si>
  <si>
    <t>Služba za prostorno uređenje, geodetske i imovinsko pravne poslove i MZ-e</t>
  </si>
  <si>
    <t>PROGRAM 2.3.1. Modernizirati lokalnu putnu infrastrukturu i javnu rasvjetu</t>
  </si>
  <si>
    <t>SC2.</t>
  </si>
  <si>
    <t>SEC 2.3.</t>
  </si>
  <si>
    <t>SC3</t>
  </si>
  <si>
    <t>P 3.1.1.1. Izgradnja sekundarne mreže i rezervara  Konjodor - Pivnice</t>
  </si>
  <si>
    <t>PROGRAM 3.1.1. Unapređenje sistema vodosnabdjevanja</t>
  </si>
  <si>
    <t>Služba za prostorno uređenja, geodetske i imovinsko pravne poslove</t>
  </si>
  <si>
    <t>P 3.1.1.2. Izgradnja rezervara za vododvod Jusufovići</t>
  </si>
  <si>
    <t>PROGRAM 3.1,1. Unapređenje sistema vodosnabdjevanja</t>
  </si>
  <si>
    <t>SEC 3.1.</t>
  </si>
  <si>
    <t>P 3.1.2.1. Privremeno odlagalište (održivo upravljanje otpadom)</t>
  </si>
  <si>
    <t>PROGRAM 3.1.2. Unapređenje sistema upravljanja otpadom</t>
  </si>
  <si>
    <t>SC 3</t>
  </si>
  <si>
    <t>P3.2.1.2. Deminiranje lokacija Latinovac, Radoč i Ravne njive</t>
  </si>
  <si>
    <t>PROGRAM 3.2.1. Smanjenje rizika od katastrofa</t>
  </si>
  <si>
    <t>SEC 3.2.</t>
  </si>
  <si>
    <t>Služba za civilnu zaštitu i vatrogastvo</t>
  </si>
  <si>
    <t>P3.2.1.3. Završetak vatrogasnog doma i jačanje kapaciteta vatrogasne jedinice</t>
  </si>
  <si>
    <t>PROGRAM 3.2.1.. Smanjenje rizika od katastrofa</t>
  </si>
  <si>
    <t>P3.2.1.4. Nabavka i instaliranje sistema za uzbunjivanje stanovništva III faza</t>
  </si>
  <si>
    <t>P 3.2.1.5.  Rekonstrukcija OŠ U Konjodoru (zamjena stolarije i izrada fasade)</t>
  </si>
  <si>
    <t>Služba za prostorno uređenje, geodetske i imovinsko pravne poslove</t>
  </si>
  <si>
    <t xml:space="preserve"> P 2.3.1.4. Sanacija nekategorisanih lokalnih puteva </t>
  </si>
  <si>
    <r>
      <t xml:space="preserve">Općina </t>
    </r>
    <r>
      <rPr>
        <b/>
        <sz val="10"/>
        <color indexed="10"/>
        <rFont val="Calibri"/>
        <family val="2"/>
      </rPr>
      <t>BUŽIM</t>
    </r>
  </si>
  <si>
    <t>P1.2.1.2.Regulacioni plan poslovne zone Varoška Rijeka (određivanje namjene) (2017-2018)</t>
  </si>
  <si>
    <t>P 1.1.1.1.Podrška poljoprivrednoj proizvodnji -poticaji (2017-2019)</t>
  </si>
  <si>
    <t>PROGRAM 1.1.1. Podrška poljoprivrednoj proizvodnji</t>
  </si>
  <si>
    <t xml:space="preserve">P 2.1.1.1. Završetak izgradnje sportske dvorane u Bužimu </t>
  </si>
  <si>
    <t xml:space="preserve"> P 2.2.1.2. Podrška socijalno ugroženim osobama</t>
  </si>
  <si>
    <t>Ovdje se upisuju rezultati koje je projekat ostvario...očekivani rezultati za svaki projekat su već definirani u revidiranoj strategiji u Alatu za koherentnost i ovdje treba unijeti da li te rezultate ako su ostvareni.</t>
  </si>
  <si>
    <t>SEC 1.3.</t>
  </si>
  <si>
    <t xml:space="preserve">Pažnja !!! Ovdje je ubačen word dokument varijabli za praćenje ostvarenja Rev. strategije općine Bužim. Dokument je potrebno redovno puniti podacima o stanju indikatora (barem jednom godišnje, na kraju godine). </t>
  </si>
  <si>
    <t>Naziv JLS: Bužim</t>
  </si>
  <si>
    <t>Površina km2: 129</t>
  </si>
  <si>
    <t>11 ILI 1,75/1000</t>
  </si>
  <si>
    <t>Općina Bužim</t>
  </si>
  <si>
    <t>NE</t>
  </si>
  <si>
    <t>P 1.1.1.2. Podizanje novih zasada malina</t>
  </si>
  <si>
    <t xml:space="preserve"> PROGRAM 1.1.1. Podrška poljoprivrednoj proizvodnji</t>
  </si>
  <si>
    <t>SEC1.1</t>
  </si>
  <si>
    <t>2018-2020</t>
  </si>
  <si>
    <t>Služba za razvoj i poduzetništvo</t>
  </si>
  <si>
    <t>P 1.3.1.5. Uređenje izletišta Svetinja (2017-2020)</t>
  </si>
  <si>
    <t>P1.3.1.2. Eko park Bužim</t>
  </si>
  <si>
    <t>Pad cijene maline</t>
  </si>
  <si>
    <t>P1.3.1.3. Projekat "Stari grad Bužim" uređenje</t>
  </si>
  <si>
    <t>SC1.3</t>
  </si>
  <si>
    <t>P1.3.1.4. Rekonstrukcija stare drvene džamije</t>
  </si>
  <si>
    <t>P 2.3.1.2. Izgradnja zaobilaznice II faza</t>
  </si>
  <si>
    <t>Federalna direkcija za ceste</t>
  </si>
  <si>
    <t>P 3.1.2.2. Sanacija divljih deponija</t>
  </si>
  <si>
    <t>P 2.1.1.2. Izgradnja doma kulture bužim</t>
  </si>
  <si>
    <t>PROGRAM 2.1.1. Unapređenje infrastrukture i sadržaja iz oblasti kulture i sporta</t>
  </si>
  <si>
    <t>Centar za kulturu</t>
  </si>
  <si>
    <t>p 3.2.1.1. Izvođenje radova po projektnoj dokumentaciji - regulacija rijeke Bužimnice III faza</t>
  </si>
  <si>
    <t>Utopljavanje zgrade Općine</t>
  </si>
  <si>
    <t>x</t>
  </si>
  <si>
    <t>Sanacija krova zgrade općine i adaptacija katastarskog ureda</t>
  </si>
  <si>
    <t>Služba za opću upravu i društvene djelatnosti</t>
  </si>
  <si>
    <t>Radno sposobno stanovništvo</t>
  </si>
  <si>
    <t>Broj učenika osnovnih   škola na hiljadu stanovnika</t>
  </si>
  <si>
    <t>1936       10/1000</t>
  </si>
  <si>
    <t>Broj učenika srednjih škola</t>
  </si>
  <si>
    <t>488      25,25/1000</t>
  </si>
  <si>
    <t xml:space="preserve">(360)  18,6/1000 </t>
  </si>
  <si>
    <t>Nedostatak financijskih sredstava</t>
  </si>
  <si>
    <t>100 ili 5,2/1000</t>
  </si>
  <si>
    <t>Općina Bužim, Služba za razvoj i poduzetništvo ek.kod 614414</t>
  </si>
  <si>
    <t>Općina Bužim, Služba za razvoj i poduzetništvo Eek.kod.614511</t>
  </si>
  <si>
    <t>Općina Bužim, Služba za prostorno uređenje, geodetske i imovinsko pravne poslove E.K. 821617</t>
  </si>
  <si>
    <t>Služba za prostorno uređenje, geodetske i imovinsko pravne poslove E.K.821626</t>
  </si>
  <si>
    <t xml:space="preserve">P 2.2.1.3. Subvencija javnog prevoza učenika srednjih škola  </t>
  </si>
  <si>
    <t>Centar za socijalni rad E.K.614243</t>
  </si>
  <si>
    <t xml:space="preserve">P 2.3.1.3. Projekti izgradnje lokalnih puteva i mostova  </t>
  </si>
  <si>
    <t>Služba za prostorno uređenje, geodetske i imovinsko pravne poslove i Kantonalna direkcija za puteve KONTO 821612</t>
  </si>
  <si>
    <t>Služba za prostorno uređenje, geodetske i imovinsko pravne poslove i Kantonalna direkcija za puteve KONTO 613724</t>
  </si>
  <si>
    <t>Stipendiranje studenata</t>
  </si>
  <si>
    <t>1866       98/1000</t>
  </si>
  <si>
    <t>462      24,40/1000</t>
  </si>
  <si>
    <t>12 ILI 0,65/1000</t>
  </si>
  <si>
    <t>1012. 53,3/1000</t>
  </si>
  <si>
    <t>986 51,9/1000</t>
  </si>
  <si>
    <t>90 ili 4,73/1000</t>
  </si>
  <si>
    <t>164. 8,63/1000</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</si>
</sst>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_);_(* \(#,##0.00\);_(* &quot;-&quot;??_);_(@_)"/>
    <numFmt numFmtId="165" formatCode="0.0"/>
  </numFmts>
  <fonts count="72">
    <font>
      <sz val="11"/>
      <color indexed="8"/>
      <name val="Calibri"/>
      <family val="2"/>
    </font>
    <font>
      <b/>
      <sz val="8"/>
      <color indexed="8"/>
      <name val="Calibri"/>
      <family val="2"/>
    </font>
    <font>
      <sz val="8"/>
      <color indexed="8"/>
      <name val="Calibri"/>
      <family val="2"/>
    </font>
    <font>
      <b/>
      <sz val="8"/>
      <color indexed="9"/>
      <name val="Calibri"/>
      <family val="2"/>
    </font>
    <font>
      <sz val="9"/>
      <color indexed="8"/>
      <name val="Calibri"/>
      <family val="2"/>
    </font>
    <font>
      <sz val="9"/>
      <color indexed="10"/>
      <name val="Calibri"/>
      <family val="2"/>
    </font>
    <font>
      <b/>
      <sz val="8"/>
      <name val="Calibri"/>
      <family val="2"/>
    </font>
    <font>
      <sz val="8"/>
      <name val="Calibri"/>
      <family val="2"/>
    </font>
    <font>
      <sz val="12"/>
      <color indexed="10"/>
      <name val="Calibri"/>
      <family val="2"/>
    </font>
    <font>
      <sz val="10"/>
      <color indexed="8"/>
      <name val="Calibri"/>
      <family val="2"/>
    </font>
    <font>
      <sz val="11"/>
      <color indexed="10"/>
      <name val="Calibri"/>
      <family val="2"/>
    </font>
    <font>
      <b/>
      <sz val="9"/>
      <color indexed="8"/>
      <name val="Calibri"/>
      <family val="2"/>
    </font>
    <font>
      <sz val="9"/>
      <color indexed="56"/>
      <name val="Calibri"/>
      <family val="2"/>
    </font>
    <font>
      <b/>
      <u val="single"/>
      <sz val="9"/>
      <color indexed="56"/>
      <name val="Calibri"/>
      <family val="2"/>
    </font>
    <font>
      <b/>
      <sz val="9"/>
      <color indexed="9"/>
      <name val="Calibri"/>
      <family val="2"/>
    </font>
    <font>
      <b/>
      <sz val="12"/>
      <color indexed="9"/>
      <name val="Calibri"/>
      <family val="2"/>
    </font>
    <font>
      <sz val="12"/>
      <color indexed="30"/>
      <name val="Calibri"/>
      <family val="2"/>
    </font>
    <font>
      <b/>
      <sz val="11"/>
      <color indexed="8"/>
      <name val="Calibri"/>
      <family val="2"/>
    </font>
    <font>
      <sz val="9"/>
      <name val="Calibri"/>
      <family val="2"/>
    </font>
    <font>
      <b/>
      <sz val="9"/>
      <name val="Calibri"/>
      <family val="2"/>
    </font>
    <font>
      <b/>
      <sz val="10"/>
      <color indexed="8"/>
      <name val="Calibri"/>
      <family val="2"/>
    </font>
    <font>
      <b/>
      <sz val="12"/>
      <color indexed="8"/>
      <name val="Calibri"/>
      <family val="2"/>
    </font>
    <font>
      <b/>
      <sz val="9"/>
      <color indexed="56"/>
      <name val="Calibri"/>
      <family val="2"/>
    </font>
    <font>
      <sz val="11"/>
      <color indexed="30"/>
      <name val="Calibri"/>
      <family val="2"/>
    </font>
    <font>
      <b/>
      <sz val="9.5"/>
      <color indexed="9"/>
      <name val="Calibri"/>
      <family val="2"/>
    </font>
    <font>
      <b/>
      <sz val="9.5"/>
      <color indexed="8"/>
      <name val="Calibri"/>
      <family val="2"/>
    </font>
    <font>
      <sz val="8.5"/>
      <color indexed="8"/>
      <name val="Calibri"/>
      <family val="2"/>
    </font>
    <font>
      <b/>
      <sz val="11"/>
      <color indexed="9"/>
      <name val="Calibri"/>
      <family val="2"/>
    </font>
    <font>
      <sz val="8"/>
      <color indexed="17"/>
      <name val="Calibri"/>
      <family val="2"/>
    </font>
    <font>
      <b/>
      <sz val="10"/>
      <color indexed="10"/>
      <name val="Calibri"/>
      <family val="2"/>
    </font>
    <font>
      <b/>
      <sz val="24"/>
      <color indexed="8"/>
      <name val="Calibri"/>
      <family val="2"/>
    </font>
    <font>
      <b/>
      <sz val="10"/>
      <name val="Calibri"/>
      <family val="2"/>
    </font>
    <font>
      <sz val="9"/>
      <color indexed="9"/>
      <name val="Calibri"/>
      <family val="2"/>
    </font>
    <font>
      <sz val="9"/>
      <color indexed="8"/>
      <name val="Times New Roman"/>
      <family val="1"/>
    </font>
    <font>
      <sz val="12.5"/>
      <color indexed="10"/>
      <name val="Calibri"/>
      <family val="2"/>
    </font>
    <font>
      <b/>
      <sz val="10"/>
      <color indexed="9"/>
      <name val="Calibri"/>
      <family val="2"/>
    </font>
    <font>
      <b/>
      <sz val="22"/>
      <color indexed="8"/>
      <name val="Calibri"/>
      <family val="2"/>
    </font>
    <font>
      <b/>
      <sz val="10"/>
      <color indexed="18"/>
      <name val="Calibri"/>
      <family val="2"/>
    </font>
    <font>
      <b/>
      <sz val="16"/>
      <color indexed="10"/>
      <name val="Calibri"/>
      <family val="2"/>
    </font>
    <font>
      <b/>
      <sz val="16"/>
      <color indexed="30"/>
      <name val="Calibri"/>
      <family val="2"/>
    </font>
    <font>
      <sz val="12"/>
      <color indexed="56"/>
      <name val="Calibri"/>
      <family val="2"/>
    </font>
    <font>
      <sz val="11"/>
      <color indexed="56"/>
      <name val="Calibri"/>
      <family val="2"/>
    </font>
    <font>
      <sz val="10"/>
      <color indexed="10"/>
      <name val="Calibri"/>
      <family val="2"/>
    </font>
    <font>
      <sz val="8"/>
      <color indexed="10"/>
      <name val="Calibri"/>
      <family val="2"/>
    </font>
    <font>
      <sz val="7.5"/>
      <color indexed="8"/>
      <name val="Calibri"/>
      <family val="2"/>
    </font>
    <font>
      <b/>
      <sz val="11"/>
      <name val="Calibri"/>
      <family val="2"/>
    </font>
    <font>
      <sz val="11"/>
      <color indexed="9"/>
      <name val="Calibri"/>
      <family val="2"/>
    </font>
    <font>
      <b/>
      <sz val="12"/>
      <color indexed="8"/>
      <name val="Arial"/>
      <family val="2"/>
    </font>
    <font>
      <sz val="11"/>
      <color indexed="8"/>
      <name val="Arial"/>
      <family val="2"/>
    </font>
    <font>
      <b/>
      <sz val="11"/>
      <name val="Arial"/>
      <family val="2"/>
    </font>
    <font>
      <sz val="11"/>
      <name val="Arial"/>
      <family val="2"/>
    </font>
    <font>
      <b/>
      <sz val="9"/>
      <name val="Arial"/>
      <family val="2"/>
    </font>
    <font>
      <sz val="9"/>
      <name val="Arial"/>
      <family val="2"/>
    </font>
    <font>
      <sz val="10"/>
      <color indexed="8"/>
      <name val="Arial"/>
      <family val="2"/>
    </font>
    <font>
      <b/>
      <sz val="10"/>
      <color indexed="8"/>
      <name val="Arial"/>
      <family val="2"/>
    </font>
    <font>
      <b/>
      <sz val="11"/>
      <color indexed="8"/>
      <name val="Arial"/>
      <family val="2"/>
    </font>
    <font>
      <sz val="9"/>
      <color indexed="8"/>
      <name val="Arial"/>
      <family val="2"/>
    </font>
    <font>
      <b/>
      <sz val="8"/>
      <color indexed="10"/>
      <name val="Arial"/>
      <family val="2"/>
    </font>
    <font>
      <sz val="9"/>
      <color indexed="1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40"/>
        <bgColor indexed="64"/>
      </patternFill>
    </fill>
    <fill>
      <patternFill patternType="solid">
        <fgColor indexed="60"/>
        <bgColor indexed="64"/>
      </patternFill>
    </fill>
  </fills>
  <borders count="43">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right/>
      <top style="thin"/>
      <bottom style="thin"/>
    </border>
    <border>
      <left/>
      <right/>
      <top/>
      <bottom style="thin"/>
    </border>
    <border>
      <left style="thin">
        <color indexed="9"/>
      </left>
      <right style="thin">
        <color indexed="9"/>
      </right>
      <top style="thin">
        <color indexed="9"/>
      </top>
      <bottom style="thin">
        <color indexed="9"/>
      </bottom>
    </border>
    <border>
      <left style="thin">
        <color indexed="62"/>
      </left>
      <right style="thin">
        <color indexed="62"/>
      </right>
      <top style="thin">
        <color indexed="62"/>
      </top>
      <bottom style="thin">
        <color indexed="62"/>
      </bottom>
    </border>
    <border>
      <left style="thin">
        <color indexed="62"/>
      </left>
      <right style="thin">
        <color indexed="62"/>
      </right>
      <top style="thin">
        <color indexed="62"/>
      </top>
      <bottom/>
    </border>
    <border>
      <left style="thin">
        <color indexed="62"/>
      </left>
      <right style="thin">
        <color indexed="62"/>
      </right>
      <top/>
      <bottom style="thin">
        <color indexed="62"/>
      </bottom>
    </border>
    <border>
      <left style="thin"/>
      <right/>
      <top style="thin"/>
      <bottom style="thin"/>
    </border>
    <border>
      <left style="thin">
        <color indexed="52"/>
      </left>
      <right style="thin">
        <color indexed="52"/>
      </right>
      <top style="thin">
        <color indexed="52"/>
      </top>
      <bottom style="thin">
        <color indexed="52"/>
      </bottom>
    </border>
    <border>
      <left style="thin">
        <color indexed="11"/>
      </left>
      <right style="thin">
        <color indexed="11"/>
      </right>
      <top style="thin">
        <color indexed="11"/>
      </top>
      <bottom style="thin">
        <color indexed="11"/>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right style="thin">
        <color indexed="62"/>
      </right>
      <top/>
      <bottom/>
    </border>
    <border>
      <left style="thin">
        <color indexed="8"/>
      </left>
      <right style="thin">
        <color indexed="8"/>
      </right>
      <top/>
      <bottom style="thin">
        <color indexed="8"/>
      </bottom>
    </border>
    <border>
      <left style="thin">
        <color indexed="62"/>
      </left>
      <right/>
      <top style="thin">
        <color indexed="62"/>
      </top>
      <bottom style="thin">
        <color indexed="62"/>
      </bottom>
    </border>
    <border>
      <left/>
      <right style="thin">
        <color indexed="62"/>
      </right>
      <top style="thin">
        <color indexed="62"/>
      </top>
      <bottom style="thin">
        <color indexed="62"/>
      </bottom>
    </border>
    <border>
      <left style="thin">
        <color indexed="62"/>
      </left>
      <right style="thin">
        <color indexed="62"/>
      </right>
      <top/>
      <bottom/>
    </border>
    <border>
      <left/>
      <right/>
      <top/>
      <bottom style="thin">
        <color indexed="62"/>
      </bottom>
    </border>
    <border>
      <left/>
      <right/>
      <top style="thin">
        <color indexed="9"/>
      </top>
      <bottom style="thin">
        <color indexed="9"/>
      </bottom>
    </border>
    <border>
      <left/>
      <right style="thin">
        <color indexed="9"/>
      </right>
      <top style="thin">
        <color indexed="9"/>
      </top>
      <bottom style="thin">
        <color indexed="9"/>
      </bottom>
    </border>
    <border>
      <left style="thin">
        <color indexed="9"/>
      </left>
      <right/>
      <top style="thin">
        <color indexed="9"/>
      </top>
      <bottom/>
    </border>
    <border>
      <left style="thin">
        <color indexed="9"/>
      </left>
      <right/>
      <top/>
      <bottom/>
    </border>
    <border>
      <left style="thin">
        <color indexed="9"/>
      </left>
      <right/>
      <top/>
      <bottom style="thin">
        <color indexed="9"/>
      </bottom>
    </border>
    <border>
      <left/>
      <right/>
      <top style="thin">
        <color indexed="9"/>
      </top>
      <bottom/>
    </border>
    <border>
      <left/>
      <right/>
      <top/>
      <bottom style="thin">
        <color indexed="9"/>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46" fillId="12"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0" fillId="16" borderId="1" applyNumberFormat="0" applyFont="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4"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20" borderId="0" applyNumberFormat="0" applyBorder="0" applyAlignment="0" applyProtection="0"/>
    <xf numFmtId="0" fontId="67" fillId="21" borderId="2" applyNumberFormat="0" applyAlignment="0" applyProtection="0"/>
    <xf numFmtId="0" fontId="68" fillId="21" borderId="3" applyNumberFormat="0" applyAlignment="0" applyProtection="0"/>
    <xf numFmtId="0" fontId="64" fillId="3" borderId="0" applyNumberFormat="0" applyBorder="0" applyAlignment="0" applyProtection="0"/>
    <xf numFmtId="0" fontId="59"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5" fillId="22" borderId="0" applyNumberFormat="0" applyBorder="0" applyAlignment="0" applyProtection="0"/>
    <xf numFmtId="0" fontId="0" fillId="0" borderId="0">
      <alignment/>
      <protection/>
    </xf>
    <xf numFmtId="0" fontId="0" fillId="0" borderId="0">
      <alignment vertical="center"/>
      <protection/>
    </xf>
    <xf numFmtId="9" fontId="0" fillId="0" borderId="0" applyFont="0" applyFill="0" applyBorder="0" applyAlignment="0" applyProtection="0"/>
    <xf numFmtId="0" fontId="69" fillId="0" borderId="7" applyNumberFormat="0" applyFill="0" applyAlignment="0" applyProtection="0"/>
    <xf numFmtId="0" fontId="27" fillId="23" borderId="8" applyNumberFormat="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17" fillId="0" borderId="9" applyNumberFormat="0" applyFill="0" applyAlignment="0" applyProtection="0"/>
    <xf numFmtId="0" fontId="66" fillId="7" borderId="3" applyNumberFormat="0" applyAlignment="0" applyProtection="0"/>
    <xf numFmtId="164" fontId="0" fillId="0" borderId="0" applyFont="0" applyFill="0" applyBorder="0" applyAlignment="0" applyProtection="0"/>
  </cellStyleXfs>
  <cellXfs count="454">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wrapText="1"/>
    </xf>
    <xf numFmtId="0" fontId="1" fillId="0" borderId="0" xfId="0" applyFont="1" applyAlignment="1">
      <alignment/>
    </xf>
    <xf numFmtId="0" fontId="1" fillId="0" borderId="0" xfId="0" applyFont="1" applyBorder="1" applyAlignment="1">
      <alignment/>
    </xf>
    <xf numFmtId="0" fontId="4" fillId="2" borderId="10" xfId="0" applyFont="1" applyFill="1" applyBorder="1" applyAlignment="1">
      <alignment horizontal="center"/>
    </xf>
    <xf numFmtId="0" fontId="4" fillId="0" borderId="10" xfId="0" applyFont="1" applyBorder="1" applyAlignment="1">
      <alignment/>
    </xf>
    <xf numFmtId="4" fontId="4" fillId="0" borderId="10" xfId="0" applyNumberFormat="1" applyFont="1" applyBorder="1" applyAlignment="1">
      <alignment/>
    </xf>
    <xf numFmtId="4" fontId="4" fillId="2" borderId="10" xfId="0" applyNumberFormat="1" applyFont="1" applyFill="1" applyBorder="1" applyAlignment="1">
      <alignment/>
    </xf>
    <xf numFmtId="4" fontId="11" fillId="2" borderId="10" xfId="0" applyNumberFormat="1" applyFont="1" applyFill="1" applyBorder="1" applyAlignment="1">
      <alignment/>
    </xf>
    <xf numFmtId="10" fontId="4" fillId="0" borderId="10" xfId="57" applyNumberFormat="1" applyFont="1" applyBorder="1" applyAlignment="1">
      <alignment horizontal="center"/>
    </xf>
    <xf numFmtId="0" fontId="11" fillId="24" borderId="10" xfId="0" applyFont="1" applyFill="1" applyBorder="1" applyAlignment="1">
      <alignment/>
    </xf>
    <xf numFmtId="0" fontId="11" fillId="24" borderId="10" xfId="0" applyFont="1" applyFill="1" applyBorder="1" applyAlignment="1">
      <alignment horizontal="center"/>
    </xf>
    <xf numFmtId="0" fontId="11" fillId="0" borderId="10" xfId="0" applyFont="1" applyBorder="1" applyAlignment="1">
      <alignment/>
    </xf>
    <xf numFmtId="0" fontId="0" fillId="0" borderId="0" xfId="0" applyFont="1" applyAlignment="1">
      <alignment/>
    </xf>
    <xf numFmtId="0" fontId="4" fillId="24" borderId="10" xfId="0" applyFont="1" applyFill="1" applyBorder="1" applyAlignment="1">
      <alignment horizontal="center" vertical="center" wrapText="1"/>
    </xf>
    <xf numFmtId="0" fontId="4" fillId="15"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2" fillId="0" borderId="10" xfId="0" applyFont="1" applyBorder="1" applyAlignment="1">
      <alignment horizontal="center" vertical="center" wrapText="1"/>
    </xf>
    <xf numFmtId="10" fontId="2" fillId="0" borderId="10" xfId="57" applyNumberFormat="1" applyFont="1" applyBorder="1" applyAlignment="1">
      <alignment horizontal="center"/>
    </xf>
    <xf numFmtId="0" fontId="4" fillId="15" borderId="10" xfId="0" applyFont="1" applyFill="1" applyBorder="1" applyAlignment="1">
      <alignment horizontal="center"/>
    </xf>
    <xf numFmtId="0" fontId="4" fillId="4" borderId="10" xfId="0" applyFont="1" applyFill="1" applyBorder="1" applyAlignment="1">
      <alignment horizontal="center"/>
    </xf>
    <xf numFmtId="0" fontId="4" fillId="6" borderId="10" xfId="0" applyFont="1" applyFill="1" applyBorder="1" applyAlignment="1">
      <alignment horizontal="center"/>
    </xf>
    <xf numFmtId="0" fontId="11" fillId="15" borderId="10" xfId="0" applyFont="1" applyFill="1" applyBorder="1" applyAlignment="1">
      <alignment horizontal="center"/>
    </xf>
    <xf numFmtId="0" fontId="11" fillId="4" borderId="10" xfId="0" applyFont="1" applyFill="1" applyBorder="1" applyAlignment="1">
      <alignment horizontal="center"/>
    </xf>
    <xf numFmtId="0" fontId="11" fillId="6" borderId="10" xfId="0" applyFont="1" applyFill="1" applyBorder="1" applyAlignment="1">
      <alignment horizontal="center"/>
    </xf>
    <xf numFmtId="0" fontId="4" fillId="0" borderId="0" xfId="0" applyFont="1" applyAlignment="1">
      <alignment wrapText="1"/>
    </xf>
    <xf numFmtId="10" fontId="11" fillId="0" borderId="10" xfId="57" applyNumberFormat="1" applyFont="1" applyBorder="1" applyAlignment="1">
      <alignment horizontal="center"/>
    </xf>
    <xf numFmtId="4" fontId="4" fillId="0" borderId="11" xfId="0" applyNumberFormat="1" applyFont="1" applyBorder="1" applyAlignment="1">
      <alignment vertical="center"/>
    </xf>
    <xf numFmtId="4" fontId="4" fillId="0" borderId="10" xfId="0" applyNumberFormat="1" applyFont="1" applyBorder="1" applyAlignment="1">
      <alignment/>
    </xf>
    <xf numFmtId="4" fontId="0" fillId="0" borderId="0" xfId="0" applyNumberFormat="1" applyAlignment="1">
      <alignment/>
    </xf>
    <xf numFmtId="0" fontId="9" fillId="0" borderId="0" xfId="0" applyFont="1" applyAlignment="1">
      <alignment/>
    </xf>
    <xf numFmtId="4" fontId="11" fillId="18" borderId="10" xfId="0" applyNumberFormat="1" applyFont="1" applyFill="1" applyBorder="1" applyAlignment="1">
      <alignment/>
    </xf>
    <xf numFmtId="4" fontId="0" fillId="18" borderId="0" xfId="0" applyNumberFormat="1" applyFill="1" applyAlignment="1">
      <alignment/>
    </xf>
    <xf numFmtId="0" fontId="16" fillId="0" borderId="0" xfId="0" applyFont="1" applyBorder="1" applyAlignment="1">
      <alignment/>
    </xf>
    <xf numFmtId="0" fontId="9" fillId="0" borderId="0" xfId="0" applyFont="1" applyAlignment="1">
      <alignment/>
    </xf>
    <xf numFmtId="0" fontId="4" fillId="0" borderId="0" xfId="0" applyFont="1" applyAlignment="1">
      <alignment/>
    </xf>
    <xf numFmtId="164" fontId="4" fillId="0" borderId="0" xfId="0" applyNumberFormat="1" applyFont="1" applyAlignment="1">
      <alignment wrapText="1"/>
    </xf>
    <xf numFmtId="0" fontId="0" fillId="25" borderId="0" xfId="0" applyFill="1" applyAlignment="1">
      <alignment/>
    </xf>
    <xf numFmtId="0" fontId="7" fillId="0" borderId="12" xfId="0" applyFont="1" applyBorder="1" applyAlignment="1" applyProtection="1">
      <alignment horizontal="left" vertical="center"/>
      <protection locked="0"/>
    </xf>
    <xf numFmtId="164" fontId="7" fillId="0" borderId="10" xfId="34" applyFont="1" applyBorder="1" applyAlignment="1" applyProtection="1">
      <alignment horizontal="left" vertical="center"/>
      <protection locked="0"/>
    </xf>
    <xf numFmtId="0" fontId="2" fillId="0" borderId="0" xfId="0" applyFont="1" applyAlignment="1" applyProtection="1">
      <alignment/>
      <protection locked="0"/>
    </xf>
    <xf numFmtId="0" fontId="2" fillId="0" borderId="10" xfId="0" applyFont="1" applyBorder="1" applyAlignment="1" applyProtection="1">
      <alignment horizontal="left" vertical="center" wrapText="1"/>
      <protection locked="0"/>
    </xf>
    <xf numFmtId="0" fontId="2" fillId="0" borderId="0" xfId="0" applyFont="1" applyAlignment="1" applyProtection="1">
      <alignment/>
      <protection/>
    </xf>
    <xf numFmtId="0" fontId="1" fillId="0" borderId="0" xfId="0" applyFont="1" applyAlignment="1" applyProtection="1">
      <alignment/>
      <protection/>
    </xf>
    <xf numFmtId="0" fontId="2" fillId="0" borderId="0" xfId="0" applyFont="1" applyBorder="1" applyAlignment="1" applyProtection="1">
      <alignment/>
      <protection/>
    </xf>
    <xf numFmtId="0" fontId="3" fillId="8" borderId="12" xfId="0" applyFont="1" applyFill="1" applyBorder="1" applyAlignment="1" applyProtection="1">
      <alignment horizontal="center"/>
      <protection/>
    </xf>
    <xf numFmtId="0" fontId="1" fillId="11" borderId="10" xfId="0" applyFont="1" applyFill="1" applyBorder="1" applyAlignment="1" applyProtection="1">
      <alignment vertical="center" wrapText="1"/>
      <protection/>
    </xf>
    <xf numFmtId="0" fontId="7" fillId="11" borderId="10" xfId="34" applyNumberFormat="1" applyFont="1" applyFill="1" applyBorder="1" applyAlignment="1" applyProtection="1">
      <alignment horizontal="center" vertical="center"/>
      <protection/>
    </xf>
    <xf numFmtId="164" fontId="7" fillId="11" borderId="10" xfId="34" applyFont="1" applyFill="1" applyBorder="1" applyAlignment="1" applyProtection="1">
      <alignment horizontal="left" vertical="center"/>
      <protection/>
    </xf>
    <xf numFmtId="164" fontId="7" fillId="11" borderId="13" xfId="34" applyFont="1" applyFill="1" applyBorder="1" applyAlignment="1" applyProtection="1">
      <alignment horizontal="left" vertical="center"/>
      <protection/>
    </xf>
    <xf numFmtId="0" fontId="1" fillId="11" borderId="13" xfId="0" applyFont="1" applyFill="1" applyBorder="1" applyAlignment="1" applyProtection="1">
      <alignment vertical="center" wrapText="1"/>
      <protection/>
    </xf>
    <xf numFmtId="0" fontId="1" fillId="11" borderId="12" xfId="0" applyFont="1" applyFill="1" applyBorder="1" applyAlignment="1" applyProtection="1">
      <alignment vertical="center" wrapText="1"/>
      <protection/>
    </xf>
    <xf numFmtId="0" fontId="2" fillId="26" borderId="0" xfId="0" applyFont="1" applyFill="1" applyAlignment="1" applyProtection="1">
      <alignment/>
      <protection/>
    </xf>
    <xf numFmtId="4" fontId="6" fillId="16" borderId="10" xfId="0" applyNumberFormat="1" applyFont="1" applyFill="1" applyBorder="1" applyAlignment="1" applyProtection="1">
      <alignment horizontal="right" vertical="center"/>
      <protection/>
    </xf>
    <xf numFmtId="164" fontId="7" fillId="18" borderId="10" xfId="34" applyFont="1" applyFill="1" applyBorder="1" applyAlignment="1" applyProtection="1">
      <alignment horizontal="left" vertical="center"/>
      <protection/>
    </xf>
    <xf numFmtId="0" fontId="7" fillId="18" borderId="10" xfId="0" applyFont="1" applyFill="1" applyBorder="1" applyAlignment="1" applyProtection="1">
      <alignment horizontal="left" vertical="center" wrapText="1"/>
      <protection/>
    </xf>
    <xf numFmtId="0" fontId="6" fillId="18" borderId="10" xfId="0" applyFont="1" applyFill="1" applyBorder="1" applyAlignment="1" applyProtection="1">
      <alignment horizontal="left" vertical="center" wrapText="1"/>
      <protection/>
    </xf>
    <xf numFmtId="0" fontId="7" fillId="18" borderId="10" xfId="0" applyFont="1" applyFill="1" applyBorder="1" applyAlignment="1" applyProtection="1">
      <alignment horizontal="left" vertical="center"/>
      <protection/>
    </xf>
    <xf numFmtId="0" fontId="4" fillId="18" borderId="10" xfId="0" applyFont="1" applyFill="1" applyBorder="1" applyAlignment="1" applyProtection="1">
      <alignment horizontal="center"/>
      <protection/>
    </xf>
    <xf numFmtId="4" fontId="7" fillId="18" borderId="10" xfId="0" applyNumberFormat="1" applyFont="1" applyFill="1" applyBorder="1" applyAlignment="1" applyProtection="1">
      <alignment horizontal="right" vertical="center"/>
      <protection/>
    </xf>
    <xf numFmtId="4" fontId="6" fillId="18" borderId="10" xfId="0" applyNumberFormat="1" applyFont="1" applyFill="1" applyBorder="1" applyAlignment="1" applyProtection="1">
      <alignment horizontal="right" vertical="center"/>
      <protection/>
    </xf>
    <xf numFmtId="4" fontId="7" fillId="18" borderId="13" xfId="0" applyNumberFormat="1" applyFont="1" applyFill="1" applyBorder="1" applyAlignment="1" applyProtection="1">
      <alignment horizontal="right" vertical="center"/>
      <protection/>
    </xf>
    <xf numFmtId="0" fontId="7" fillId="18" borderId="13" xfId="0" applyFont="1" applyFill="1" applyBorder="1" applyAlignment="1" applyProtection="1">
      <alignment horizontal="left" vertical="center" wrapText="1"/>
      <protection/>
    </xf>
    <xf numFmtId="9" fontId="7" fillId="18" borderId="10" xfId="57" applyFont="1" applyFill="1" applyBorder="1" applyAlignment="1" applyProtection="1">
      <alignment horizontal="center" vertical="center"/>
      <protection/>
    </xf>
    <xf numFmtId="0" fontId="7" fillId="18" borderId="12" xfId="0" applyFont="1" applyFill="1" applyBorder="1" applyAlignment="1" applyProtection="1">
      <alignment horizontal="left" vertical="center"/>
      <protection/>
    </xf>
    <xf numFmtId="0" fontId="9" fillId="0" borderId="0" xfId="0" applyFont="1" applyAlignment="1" applyProtection="1">
      <alignment/>
      <protection/>
    </xf>
    <xf numFmtId="0" fontId="9" fillId="0" borderId="0" xfId="0" applyFont="1" applyBorder="1" applyAlignment="1" applyProtection="1">
      <alignment/>
      <protection/>
    </xf>
    <xf numFmtId="4" fontId="4" fillId="24" borderId="0" xfId="0" applyNumberFormat="1" applyFont="1" applyFill="1" applyBorder="1" applyAlignment="1" applyProtection="1">
      <alignment/>
      <protection/>
    </xf>
    <xf numFmtId="4" fontId="9" fillId="24" borderId="0" xfId="0" applyNumberFormat="1" applyFont="1" applyFill="1" applyBorder="1" applyAlignment="1" applyProtection="1">
      <alignment/>
      <protection/>
    </xf>
    <xf numFmtId="0" fontId="1" fillId="0" borderId="0" xfId="0" applyFont="1" applyBorder="1" applyAlignment="1" applyProtection="1">
      <alignment/>
      <protection/>
    </xf>
    <xf numFmtId="0" fontId="13" fillId="0" borderId="0" xfId="0" applyFont="1" applyBorder="1" applyAlignment="1" applyProtection="1">
      <alignment/>
      <protection/>
    </xf>
    <xf numFmtId="4" fontId="2" fillId="0" borderId="0" xfId="0" applyNumberFormat="1" applyFont="1" applyBorder="1" applyAlignment="1" applyProtection="1">
      <alignment/>
      <protection/>
    </xf>
    <xf numFmtId="164" fontId="2" fillId="0" borderId="0" xfId="34" applyFont="1" applyBorder="1" applyAlignment="1" applyProtection="1">
      <alignment/>
      <protection/>
    </xf>
    <xf numFmtId="0" fontId="8" fillId="0" borderId="0" xfId="0" applyFont="1" applyBorder="1" applyAlignment="1" applyProtection="1">
      <alignment/>
      <protection/>
    </xf>
    <xf numFmtId="0" fontId="8" fillId="26" borderId="0" xfId="0" applyFont="1" applyFill="1" applyAlignment="1" applyProtection="1">
      <alignment/>
      <protection/>
    </xf>
    <xf numFmtId="0" fontId="2" fillId="26" borderId="10"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left" vertical="center" wrapText="1"/>
      <protection locked="0"/>
    </xf>
    <xf numFmtId="4" fontId="7" fillId="26" borderId="10" xfId="0" applyNumberFormat="1" applyFont="1" applyFill="1" applyBorder="1" applyAlignment="1" applyProtection="1">
      <alignment horizontal="right" vertical="center"/>
      <protection locked="0"/>
    </xf>
    <xf numFmtId="4" fontId="7" fillId="21" borderId="10" xfId="0" applyNumberFormat="1" applyFont="1" applyFill="1" applyBorder="1" applyAlignment="1" applyProtection="1">
      <alignment horizontal="right" vertical="center"/>
      <protection locked="0"/>
    </xf>
    <xf numFmtId="9" fontId="7" fillId="3" borderId="10" xfId="57" applyFont="1" applyFill="1" applyBorder="1" applyAlignment="1" applyProtection="1">
      <alignment horizontal="center" vertical="center" wrapText="1"/>
      <protection locked="0"/>
    </xf>
    <xf numFmtId="0" fontId="7" fillId="3" borderId="12" xfId="0" applyFont="1" applyFill="1" applyBorder="1" applyAlignment="1" applyProtection="1">
      <alignment horizontal="left" vertical="center" wrapText="1"/>
      <protection locked="0"/>
    </xf>
    <xf numFmtId="0" fontId="22" fillId="0" borderId="0" xfId="0" applyFont="1" applyBorder="1" applyAlignment="1" applyProtection="1">
      <alignment/>
      <protection/>
    </xf>
    <xf numFmtId="0" fontId="20" fillId="24" borderId="10" xfId="0" applyFont="1" applyFill="1" applyBorder="1" applyAlignment="1" applyProtection="1">
      <alignment horizontal="center" vertical="center"/>
      <protection/>
    </xf>
    <xf numFmtId="0" fontId="21" fillId="24" borderId="0" xfId="0" applyFont="1" applyFill="1" applyAlignment="1" applyProtection="1">
      <alignment/>
      <protection/>
    </xf>
    <xf numFmtId="0" fontId="5" fillId="0" borderId="0" xfId="0" applyFont="1" applyBorder="1" applyAlignment="1" applyProtection="1">
      <alignment vertical="center"/>
      <protection/>
    </xf>
    <xf numFmtId="164" fontId="2" fillId="0" borderId="10" xfId="34" applyFont="1" applyBorder="1" applyAlignment="1" applyProtection="1">
      <alignment horizontal="right" vertical="center" wrapText="1"/>
      <protection locked="0"/>
    </xf>
    <xf numFmtId="0" fontId="23" fillId="26" borderId="0" xfId="0" applyFont="1" applyFill="1" applyAlignment="1">
      <alignment/>
    </xf>
    <xf numFmtId="0" fontId="0" fillId="26" borderId="0" xfId="0" applyFill="1" applyAlignment="1">
      <alignment/>
    </xf>
    <xf numFmtId="164" fontId="2" fillId="0" borderId="0" xfId="34" applyFont="1" applyAlignment="1">
      <alignment wrapText="1"/>
    </xf>
    <xf numFmtId="0" fontId="1" fillId="18" borderId="14" xfId="0" applyFont="1" applyFill="1" applyBorder="1" applyAlignment="1" applyProtection="1">
      <alignment/>
      <protection/>
    </xf>
    <xf numFmtId="0" fontId="11" fillId="10" borderId="13" xfId="0" applyFont="1" applyFill="1" applyBorder="1" applyAlignment="1" applyProtection="1">
      <alignment vertical="center" wrapText="1"/>
      <protection/>
    </xf>
    <xf numFmtId="0" fontId="11" fillId="10" borderId="12" xfId="0" applyFont="1" applyFill="1" applyBorder="1" applyAlignment="1" applyProtection="1">
      <alignment vertical="center" wrapText="1"/>
      <protection/>
    </xf>
    <xf numFmtId="0" fontId="14" fillId="8" borderId="10" xfId="0" applyFont="1" applyFill="1" applyBorder="1" applyAlignment="1" applyProtection="1">
      <alignment/>
      <protection/>
    </xf>
    <xf numFmtId="0" fontId="14" fillId="8" borderId="12" xfId="0" applyFont="1" applyFill="1" applyBorder="1" applyAlignment="1" applyProtection="1">
      <alignment/>
      <protection/>
    </xf>
    <xf numFmtId="0" fontId="14" fillId="8" borderId="13" xfId="0" applyFont="1" applyFill="1" applyBorder="1" applyAlignment="1" applyProtection="1">
      <alignment/>
      <protection/>
    </xf>
    <xf numFmtId="0" fontId="17" fillId="26" borderId="0" xfId="0" applyFont="1" applyFill="1" applyAlignment="1" applyProtection="1">
      <alignment/>
      <protection/>
    </xf>
    <xf numFmtId="0" fontId="0" fillId="8" borderId="15" xfId="0" applyFont="1" applyFill="1" applyBorder="1" applyAlignment="1">
      <alignment wrapText="1"/>
    </xf>
    <xf numFmtId="164" fontId="0" fillId="8" borderId="15" xfId="0" applyNumberFormat="1" applyFont="1" applyFill="1" applyBorder="1" applyAlignment="1">
      <alignment wrapText="1"/>
    </xf>
    <xf numFmtId="10" fontId="0" fillId="8" borderId="15" xfId="0" applyNumberFormat="1" applyFont="1" applyFill="1" applyBorder="1" applyAlignment="1">
      <alignment wrapText="1"/>
    </xf>
    <xf numFmtId="164" fontId="0" fillId="8" borderId="15" xfId="0" applyNumberFormat="1" applyFont="1" applyFill="1" applyBorder="1" applyAlignment="1">
      <alignment wrapText="1"/>
    </xf>
    <xf numFmtId="10" fontId="0" fillId="8" borderId="15" xfId="0" applyNumberFormat="1" applyFont="1" applyFill="1" applyBorder="1" applyAlignment="1">
      <alignment wrapText="1"/>
    </xf>
    <xf numFmtId="10" fontId="0" fillId="8" borderId="15" xfId="57" applyNumberFormat="1" applyFont="1" applyFill="1" applyBorder="1" applyAlignment="1">
      <alignment wrapText="1"/>
    </xf>
    <xf numFmtId="164" fontId="2" fillId="0" borderId="0" xfId="0" applyNumberFormat="1" applyFont="1" applyAlignment="1" applyProtection="1">
      <alignment/>
      <protection/>
    </xf>
    <xf numFmtId="0" fontId="26" fillId="0" borderId="0" xfId="0" applyFont="1" applyAlignment="1">
      <alignment/>
    </xf>
    <xf numFmtId="4" fontId="26" fillId="0" borderId="0" xfId="0" applyNumberFormat="1" applyFont="1" applyAlignment="1">
      <alignment/>
    </xf>
    <xf numFmtId="0" fontId="4" fillId="12" borderId="10" xfId="0" applyFont="1" applyFill="1" applyBorder="1" applyAlignment="1">
      <alignment wrapText="1"/>
    </xf>
    <xf numFmtId="4" fontId="4" fillId="0" borderId="10" xfId="0" applyNumberFormat="1" applyFont="1" applyBorder="1" applyAlignment="1">
      <alignment wrapText="1"/>
    </xf>
    <xf numFmtId="164" fontId="4" fillId="0" borderId="10" xfId="34" applyFont="1" applyBorder="1" applyAlignment="1">
      <alignment wrapText="1"/>
    </xf>
    <xf numFmtId="4" fontId="4" fillId="12" borderId="10" xfId="0" applyNumberFormat="1" applyFont="1" applyFill="1" applyBorder="1" applyAlignment="1">
      <alignment/>
    </xf>
    <xf numFmtId="10" fontId="4" fillId="12" borderId="10" xfId="57" applyNumberFormat="1" applyFont="1" applyFill="1" applyBorder="1" applyAlignment="1">
      <alignment wrapText="1"/>
    </xf>
    <xf numFmtId="0" fontId="0" fillId="0" borderId="0" xfId="0" applyAlignment="1">
      <alignment horizontal="center"/>
    </xf>
    <xf numFmtId="0" fontId="0" fillId="8" borderId="15" xfId="0" applyFont="1" applyFill="1" applyBorder="1" applyAlignment="1">
      <alignment horizontal="center" wrapText="1"/>
    </xf>
    <xf numFmtId="164" fontId="0" fillId="8" borderId="15" xfId="0" applyNumberFormat="1" applyFont="1" applyFill="1" applyBorder="1" applyAlignment="1">
      <alignment horizontal="center" wrapText="1"/>
    </xf>
    <xf numFmtId="164" fontId="0" fillId="8" borderId="15" xfId="0" applyNumberFormat="1" applyFont="1" applyFill="1" applyBorder="1" applyAlignment="1">
      <alignment horizontal="center" wrapText="1"/>
    </xf>
    <xf numFmtId="9" fontId="0" fillId="8" borderId="15" xfId="0" applyNumberFormat="1" applyFont="1" applyFill="1" applyBorder="1" applyAlignment="1">
      <alignment horizontal="center" wrapText="1"/>
    </xf>
    <xf numFmtId="0" fontId="28" fillId="0" borderId="0" xfId="0" applyFont="1" applyAlignment="1">
      <alignment/>
    </xf>
    <xf numFmtId="0" fontId="26" fillId="10" borderId="16" xfId="0" applyFont="1" applyFill="1" applyBorder="1" applyAlignment="1">
      <alignment wrapText="1"/>
    </xf>
    <xf numFmtId="4" fontId="2" fillId="0" borderId="16" xfId="0" applyNumberFormat="1" applyFont="1" applyBorder="1" applyAlignment="1">
      <alignment wrapText="1"/>
    </xf>
    <xf numFmtId="164" fontId="2" fillId="0" borderId="16" xfId="34" applyFont="1" applyBorder="1" applyAlignment="1">
      <alignment wrapText="1"/>
    </xf>
    <xf numFmtId="10" fontId="26" fillId="14" borderId="17" xfId="57" applyNumberFormat="1" applyFont="1" applyFill="1" applyBorder="1" applyAlignment="1" applyProtection="1">
      <alignment horizontal="center" vertical="center"/>
      <protection/>
    </xf>
    <xf numFmtId="10" fontId="26" fillId="14" borderId="18" xfId="57" applyNumberFormat="1" applyFont="1" applyFill="1" applyBorder="1" applyAlignment="1" applyProtection="1">
      <alignment horizontal="center" vertical="center"/>
      <protection/>
    </xf>
    <xf numFmtId="0" fontId="24" fillId="8" borderId="19" xfId="0" applyFont="1" applyFill="1" applyBorder="1" applyAlignment="1" applyProtection="1">
      <alignment horizontal="center" vertical="center"/>
      <protection/>
    </xf>
    <xf numFmtId="10" fontId="26" fillId="0" borderId="16" xfId="57" applyNumberFormat="1" applyFont="1" applyBorder="1" applyAlignment="1">
      <alignment wrapText="1"/>
    </xf>
    <xf numFmtId="0" fontId="26" fillId="4" borderId="16" xfId="0" applyFont="1" applyFill="1" applyBorder="1" applyAlignment="1" applyProtection="1">
      <alignment horizontal="center" vertical="center"/>
      <protection/>
    </xf>
    <xf numFmtId="10" fontId="26" fillId="4" borderId="16" xfId="57" applyNumberFormat="1" applyFont="1" applyFill="1" applyBorder="1" applyAlignment="1" applyProtection="1">
      <alignment horizontal="center" vertical="center"/>
      <protection/>
    </xf>
    <xf numFmtId="0" fontId="26" fillId="26" borderId="16" xfId="0" applyFont="1" applyFill="1" applyBorder="1" applyAlignment="1" applyProtection="1">
      <alignment horizontal="center" vertical="center"/>
      <protection/>
    </xf>
    <xf numFmtId="0" fontId="26" fillId="14" borderId="16" xfId="0" applyFont="1" applyFill="1" applyBorder="1" applyAlignment="1" applyProtection="1">
      <alignment horizontal="center" vertical="center"/>
      <protection/>
    </xf>
    <xf numFmtId="0" fontId="18" fillId="2" borderId="16" xfId="0" applyFont="1" applyFill="1" applyBorder="1" applyAlignment="1" applyProtection="1">
      <alignment horizontal="center" vertical="center" wrapText="1"/>
      <protection/>
    </xf>
    <xf numFmtId="0" fontId="29" fillId="0" borderId="0" xfId="0" applyFont="1" applyAlignment="1">
      <alignment/>
    </xf>
    <xf numFmtId="0" fontId="0" fillId="0" borderId="12" xfId="0" applyBorder="1" applyAlignment="1">
      <alignment horizontal="center"/>
    </xf>
    <xf numFmtId="0" fontId="0" fillId="27" borderId="0" xfId="0" applyFill="1" applyAlignment="1">
      <alignment/>
    </xf>
    <xf numFmtId="164" fontId="4" fillId="26" borderId="10" xfId="34" applyFont="1" applyFill="1" applyBorder="1" applyAlignment="1">
      <alignment horizontal="center"/>
    </xf>
    <xf numFmtId="164" fontId="4" fillId="26" borderId="10" xfId="34" applyFont="1" applyFill="1" applyBorder="1" applyAlignment="1">
      <alignment horizontal="center" vertical="center"/>
    </xf>
    <xf numFmtId="0" fontId="4" fillId="26" borderId="10" xfId="0" applyFont="1" applyFill="1" applyBorder="1" applyAlignment="1">
      <alignment/>
    </xf>
    <xf numFmtId="0" fontId="11" fillId="26" borderId="10" xfId="0" applyFont="1" applyFill="1" applyBorder="1" applyAlignment="1">
      <alignment horizontal="right"/>
    </xf>
    <xf numFmtId="164" fontId="11" fillId="26" borderId="10" xfId="34" applyFont="1" applyFill="1" applyBorder="1" applyAlignment="1">
      <alignment horizontal="center" vertical="center"/>
    </xf>
    <xf numFmtId="164" fontId="11" fillId="26" borderId="10" xfId="34" applyFont="1" applyFill="1" applyBorder="1" applyAlignment="1">
      <alignment horizontal="center"/>
    </xf>
    <xf numFmtId="0" fontId="4" fillId="7" borderId="10" xfId="0" applyFont="1" applyFill="1" applyBorder="1" applyAlignment="1">
      <alignment/>
    </xf>
    <xf numFmtId="0" fontId="11" fillId="7" borderId="10" xfId="0" applyFont="1" applyFill="1" applyBorder="1" applyAlignment="1">
      <alignment horizontal="right" vertical="center"/>
    </xf>
    <xf numFmtId="0" fontId="11" fillId="7" borderId="10" xfId="0" applyFont="1" applyFill="1" applyBorder="1" applyAlignment="1">
      <alignment horizontal="right"/>
    </xf>
    <xf numFmtId="164" fontId="11" fillId="7" borderId="10" xfId="34" applyFont="1" applyFill="1" applyBorder="1" applyAlignment="1">
      <alignment horizontal="center" vertical="center"/>
    </xf>
    <xf numFmtId="164" fontId="11" fillId="7" borderId="10" xfId="34" applyFont="1" applyFill="1" applyBorder="1" applyAlignment="1">
      <alignment horizontal="center"/>
    </xf>
    <xf numFmtId="164" fontId="4" fillId="7" borderId="10" xfId="0" applyNumberFormat="1" applyFont="1" applyFill="1" applyBorder="1" applyAlignment="1">
      <alignment horizontal="center"/>
    </xf>
    <xf numFmtId="0" fontId="4" fillId="7" borderId="10" xfId="0" applyFont="1" applyFill="1" applyBorder="1" applyAlignment="1">
      <alignment horizontal="center" vertical="center" wrapText="1"/>
    </xf>
    <xf numFmtId="0" fontId="11" fillId="24" borderId="0" xfId="0" applyFont="1" applyFill="1" applyAlignment="1">
      <alignment/>
    </xf>
    <xf numFmtId="0" fontId="4" fillId="0" borderId="0" xfId="0" applyFont="1" applyAlignment="1">
      <alignment horizontal="center"/>
    </xf>
    <xf numFmtId="0" fontId="4" fillId="0" borderId="0" xfId="0" applyFont="1" applyAlignment="1">
      <alignment/>
    </xf>
    <xf numFmtId="0" fontId="11" fillId="24" borderId="0" xfId="0" applyFont="1" applyFill="1" applyAlignment="1">
      <alignment wrapText="1"/>
    </xf>
    <xf numFmtId="0" fontId="11" fillId="24" borderId="0" xfId="0" applyFont="1" applyFill="1" applyBorder="1" applyAlignment="1">
      <alignment wrapText="1"/>
    </xf>
    <xf numFmtId="0" fontId="14" fillId="17" borderId="16" xfId="0" applyFont="1" applyFill="1" applyBorder="1" applyAlignment="1">
      <alignment vertical="center" wrapText="1"/>
    </xf>
    <xf numFmtId="0" fontId="32" fillId="17" borderId="16" xfId="0" applyFont="1" applyFill="1" applyBorder="1" applyAlignment="1">
      <alignment vertical="center" wrapText="1"/>
    </xf>
    <xf numFmtId="0" fontId="4" fillId="26" borderId="16" xfId="0" applyFont="1" applyFill="1" applyBorder="1" applyAlignment="1">
      <alignment wrapText="1"/>
    </xf>
    <xf numFmtId="0" fontId="33" fillId="26" borderId="16" xfId="0" applyFont="1" applyFill="1" applyBorder="1" applyAlignment="1">
      <alignment horizontal="center" wrapText="1"/>
    </xf>
    <xf numFmtId="0" fontId="33" fillId="26" borderId="16" xfId="0" applyFont="1" applyFill="1" applyBorder="1" applyAlignment="1">
      <alignment wrapText="1"/>
    </xf>
    <xf numFmtId="0" fontId="4" fillId="2" borderId="16" xfId="0" applyFont="1" applyFill="1" applyBorder="1" applyAlignment="1">
      <alignment wrapText="1"/>
    </xf>
    <xf numFmtId="0" fontId="4" fillId="2" borderId="16" xfId="0" applyFont="1" applyFill="1" applyBorder="1" applyAlignment="1">
      <alignment horizontal="center" wrapText="1"/>
    </xf>
    <xf numFmtId="164" fontId="4" fillId="2" borderId="16" xfId="34" applyFont="1" applyFill="1" applyBorder="1" applyAlignment="1">
      <alignment wrapText="1"/>
    </xf>
    <xf numFmtId="0" fontId="4" fillId="26" borderId="16" xfId="0" applyFont="1" applyFill="1" applyBorder="1" applyAlignment="1">
      <alignment horizontal="center" wrapText="1"/>
    </xf>
    <xf numFmtId="10" fontId="4" fillId="26" borderId="16" xfId="0" applyNumberFormat="1" applyFont="1" applyFill="1" applyBorder="1" applyAlignment="1">
      <alignment wrapText="1"/>
    </xf>
    <xf numFmtId="10" fontId="4" fillId="26" borderId="16" xfId="57" applyNumberFormat="1" applyFont="1" applyFill="1" applyBorder="1" applyAlignment="1">
      <alignment horizontal="center" wrapText="1"/>
    </xf>
    <xf numFmtId="164" fontId="4" fillId="26" borderId="16" xfId="34" applyFont="1" applyFill="1" applyBorder="1" applyAlignment="1">
      <alignment wrapText="1"/>
    </xf>
    <xf numFmtId="10" fontId="4" fillId="2" borderId="16" xfId="57" applyNumberFormat="1" applyFont="1" applyFill="1" applyBorder="1" applyAlignment="1">
      <alignment horizontal="center" wrapText="1"/>
    </xf>
    <xf numFmtId="10" fontId="4" fillId="2" borderId="16" xfId="0" applyNumberFormat="1" applyFont="1" applyFill="1" applyBorder="1" applyAlignment="1">
      <alignment wrapText="1"/>
    </xf>
    <xf numFmtId="164" fontId="4" fillId="26" borderId="16" xfId="34" applyFont="1" applyFill="1" applyBorder="1" applyAlignment="1">
      <alignment horizontal="center" wrapText="1"/>
    </xf>
    <xf numFmtId="0" fontId="4" fillId="2" borderId="16" xfId="0" applyFont="1" applyFill="1" applyBorder="1" applyAlignment="1">
      <alignment horizontal="center"/>
    </xf>
    <xf numFmtId="0" fontId="4" fillId="26" borderId="20" xfId="0" applyFont="1" applyFill="1" applyBorder="1" applyAlignment="1">
      <alignment wrapText="1"/>
    </xf>
    <xf numFmtId="0" fontId="33" fillId="26" borderId="20" xfId="0" applyFont="1" applyFill="1" applyBorder="1" applyAlignment="1">
      <alignment horizontal="center" wrapText="1"/>
    </xf>
    <xf numFmtId="0" fontId="33" fillId="26" borderId="20" xfId="0" applyFont="1" applyFill="1" applyBorder="1" applyAlignment="1">
      <alignment wrapText="1"/>
    </xf>
    <xf numFmtId="0" fontId="4" fillId="26" borderId="20" xfId="0" applyFont="1" applyFill="1" applyBorder="1" applyAlignment="1">
      <alignment horizontal="center" wrapText="1"/>
    </xf>
    <xf numFmtId="10" fontId="4" fillId="26" borderId="20" xfId="0" applyNumberFormat="1" applyFont="1" applyFill="1" applyBorder="1" applyAlignment="1">
      <alignment wrapText="1"/>
    </xf>
    <xf numFmtId="10" fontId="4" fillId="26" borderId="20" xfId="57" applyNumberFormat="1" applyFont="1" applyFill="1" applyBorder="1" applyAlignment="1">
      <alignment horizontal="center" wrapText="1"/>
    </xf>
    <xf numFmtId="164" fontId="4" fillId="26" borderId="20" xfId="34" applyFont="1" applyFill="1" applyBorder="1" applyAlignment="1">
      <alignment wrapText="1"/>
    </xf>
    <xf numFmtId="164" fontId="4" fillId="26" borderId="20" xfId="34" applyFont="1" applyFill="1" applyBorder="1" applyAlignment="1">
      <alignment horizontal="center" wrapText="1"/>
    </xf>
    <xf numFmtId="0" fontId="4" fillId="7" borderId="20" xfId="0" applyFont="1" applyFill="1" applyBorder="1" applyAlignment="1">
      <alignment wrapText="1"/>
    </xf>
    <xf numFmtId="0" fontId="4" fillId="7" borderId="20" xfId="0" applyFont="1" applyFill="1" applyBorder="1" applyAlignment="1">
      <alignment horizontal="center" wrapText="1"/>
    </xf>
    <xf numFmtId="164" fontId="4" fillId="7" borderId="20" xfId="34" applyFont="1" applyFill="1" applyBorder="1" applyAlignment="1">
      <alignment wrapText="1"/>
    </xf>
    <xf numFmtId="10" fontId="4" fillId="7" borderId="20" xfId="57" applyNumberFormat="1" applyFont="1" applyFill="1" applyBorder="1" applyAlignment="1">
      <alignment horizontal="center" wrapText="1"/>
    </xf>
    <xf numFmtId="10" fontId="4" fillId="7" borderId="20" xfId="0" applyNumberFormat="1" applyFont="1" applyFill="1" applyBorder="1" applyAlignment="1">
      <alignment wrapText="1"/>
    </xf>
    <xf numFmtId="0" fontId="4" fillId="7" borderId="20" xfId="0" applyFont="1" applyFill="1" applyBorder="1" applyAlignment="1">
      <alignment horizontal="center"/>
    </xf>
    <xf numFmtId="0" fontId="4" fillId="26" borderId="20" xfId="0" applyFont="1" applyFill="1" applyBorder="1" applyAlignment="1">
      <alignment vertical="center" wrapText="1"/>
    </xf>
    <xf numFmtId="0" fontId="4" fillId="26" borderId="20" xfId="0" applyFont="1" applyFill="1" applyBorder="1" applyAlignment="1">
      <alignment horizontal="center" vertical="center" wrapText="1"/>
    </xf>
    <xf numFmtId="164" fontId="4" fillId="26" borderId="20" xfId="34" applyFont="1" applyFill="1" applyBorder="1" applyAlignment="1">
      <alignment vertical="center" wrapText="1"/>
    </xf>
    <xf numFmtId="0" fontId="4" fillId="26" borderId="16" xfId="0" applyFont="1" applyFill="1" applyBorder="1" applyAlignment="1">
      <alignment horizontal="center" vertical="center" wrapText="1"/>
    </xf>
    <xf numFmtId="164" fontId="4" fillId="26" borderId="16" xfId="34" applyFont="1" applyFill="1" applyBorder="1" applyAlignment="1">
      <alignment vertical="center" wrapText="1"/>
    </xf>
    <xf numFmtId="0" fontId="19" fillId="20" borderId="20" xfId="0" applyFont="1" applyFill="1" applyBorder="1" applyAlignment="1">
      <alignment vertical="center" wrapText="1"/>
    </xf>
    <xf numFmtId="0" fontId="18" fillId="20" borderId="20" xfId="0" applyFont="1" applyFill="1" applyBorder="1" applyAlignment="1">
      <alignment vertical="center" wrapText="1"/>
    </xf>
    <xf numFmtId="0" fontId="14" fillId="19" borderId="21" xfId="0" applyFont="1" applyFill="1" applyBorder="1" applyAlignment="1">
      <alignment vertical="center" wrapText="1"/>
    </xf>
    <xf numFmtId="0" fontId="32" fillId="19" borderId="21" xfId="0" applyFont="1" applyFill="1" applyBorder="1" applyAlignment="1">
      <alignment vertical="center" wrapText="1"/>
    </xf>
    <xf numFmtId="0" fontId="4" fillId="26" borderId="21" xfId="0" applyFont="1" applyFill="1" applyBorder="1" applyAlignment="1">
      <alignment wrapText="1"/>
    </xf>
    <xf numFmtId="0" fontId="33" fillId="26" borderId="21" xfId="0" applyFont="1" applyFill="1" applyBorder="1" applyAlignment="1">
      <alignment horizontal="center" wrapText="1"/>
    </xf>
    <xf numFmtId="0" fontId="33" fillId="26" borderId="21" xfId="0" applyFont="1" applyFill="1" applyBorder="1" applyAlignment="1">
      <alignment wrapText="1"/>
    </xf>
    <xf numFmtId="0" fontId="4" fillId="9" borderId="21" xfId="0" applyFont="1" applyFill="1" applyBorder="1" applyAlignment="1">
      <alignment wrapText="1"/>
    </xf>
    <xf numFmtId="0" fontId="4" fillId="9" borderId="21" xfId="0" applyFont="1" applyFill="1" applyBorder="1" applyAlignment="1">
      <alignment horizontal="center" wrapText="1"/>
    </xf>
    <xf numFmtId="164" fontId="4" fillId="9" borderId="21" xfId="34" applyFont="1" applyFill="1" applyBorder="1" applyAlignment="1">
      <alignment wrapText="1"/>
    </xf>
    <xf numFmtId="0" fontId="4" fillId="26" borderId="21" xfId="0" applyFont="1" applyFill="1" applyBorder="1" applyAlignment="1">
      <alignment horizontal="center" wrapText="1"/>
    </xf>
    <xf numFmtId="10" fontId="4" fillId="26" borderId="21" xfId="0" applyNumberFormat="1" applyFont="1" applyFill="1" applyBorder="1" applyAlignment="1">
      <alignment wrapText="1"/>
    </xf>
    <xf numFmtId="10" fontId="4" fillId="26" borderId="21" xfId="57" applyNumberFormat="1" applyFont="1" applyFill="1" applyBorder="1" applyAlignment="1">
      <alignment horizontal="center" wrapText="1"/>
    </xf>
    <xf numFmtId="0" fontId="4" fillId="26" borderId="21" xfId="0" applyFont="1" applyFill="1" applyBorder="1" applyAlignment="1">
      <alignment horizontal="center" vertical="center" wrapText="1"/>
    </xf>
    <xf numFmtId="164" fontId="4" fillId="26" borderId="21" xfId="34" applyFont="1" applyFill="1" applyBorder="1" applyAlignment="1">
      <alignment vertical="center" wrapText="1"/>
    </xf>
    <xf numFmtId="10" fontId="4" fillId="9" borderId="21" xfId="57" applyNumberFormat="1" applyFont="1" applyFill="1" applyBorder="1" applyAlignment="1">
      <alignment horizontal="center" wrapText="1"/>
    </xf>
    <xf numFmtId="10" fontId="4" fillId="9" borderId="21" xfId="0" applyNumberFormat="1" applyFont="1" applyFill="1" applyBorder="1" applyAlignment="1">
      <alignment wrapText="1"/>
    </xf>
    <xf numFmtId="164" fontId="4" fillId="26" borderId="21" xfId="34" applyFont="1" applyFill="1" applyBorder="1" applyAlignment="1">
      <alignment horizontal="center" wrapText="1"/>
    </xf>
    <xf numFmtId="164" fontId="4" fillId="26" borderId="21" xfId="34" applyFont="1" applyFill="1" applyBorder="1" applyAlignment="1">
      <alignment wrapText="1"/>
    </xf>
    <xf numFmtId="0" fontId="4" fillId="9" borderId="21" xfId="0" applyFont="1" applyFill="1" applyBorder="1" applyAlignment="1">
      <alignment horizontal="center"/>
    </xf>
    <xf numFmtId="0" fontId="34" fillId="0" borderId="0" xfId="0" applyFont="1" applyAlignment="1">
      <alignment/>
    </xf>
    <xf numFmtId="0" fontId="4" fillId="20" borderId="16" xfId="0" applyFont="1" applyFill="1" applyBorder="1" applyAlignment="1" applyProtection="1">
      <alignment horizontal="center" vertical="center" wrapText="1"/>
      <protection/>
    </xf>
    <xf numFmtId="0" fontId="26" fillId="20" borderId="16" xfId="0" applyFont="1" applyFill="1" applyBorder="1" applyAlignment="1" applyProtection="1">
      <alignment horizontal="center"/>
      <protection/>
    </xf>
    <xf numFmtId="10" fontId="26" fillId="20" borderId="16" xfId="57" applyNumberFormat="1" applyFont="1" applyFill="1" applyBorder="1" applyAlignment="1" applyProtection="1">
      <alignment horizontal="center"/>
      <protection/>
    </xf>
    <xf numFmtId="0" fontId="31" fillId="0" borderId="0" xfId="0" applyFont="1" applyAlignment="1">
      <alignment/>
    </xf>
    <xf numFmtId="0" fontId="9" fillId="12" borderId="10" xfId="0" applyFont="1" applyFill="1" applyBorder="1" applyAlignment="1">
      <alignment horizontal="center" vertical="center" wrapText="1"/>
    </xf>
    <xf numFmtId="0" fontId="15" fillId="8" borderId="19" xfId="0" applyFont="1" applyFill="1" applyBorder="1" applyAlignment="1" applyProtection="1">
      <alignment vertical="center"/>
      <protection/>
    </xf>
    <xf numFmtId="0" fontId="15" fillId="8" borderId="13" xfId="0" applyFont="1" applyFill="1" applyBorder="1" applyAlignment="1" applyProtection="1">
      <alignment vertical="center"/>
      <protection/>
    </xf>
    <xf numFmtId="0" fontId="15" fillId="8" borderId="12" xfId="0" applyFont="1" applyFill="1" applyBorder="1" applyAlignment="1" applyProtection="1">
      <alignment vertical="center"/>
      <protection/>
    </xf>
    <xf numFmtId="0" fontId="15" fillId="13" borderId="19" xfId="0" applyFont="1" applyFill="1" applyBorder="1" applyAlignment="1" applyProtection="1">
      <alignment vertical="center"/>
      <protection/>
    </xf>
    <xf numFmtId="0" fontId="15" fillId="13" borderId="13" xfId="0" applyFont="1" applyFill="1" applyBorder="1" applyAlignment="1" applyProtection="1">
      <alignment vertical="center"/>
      <protection/>
    </xf>
    <xf numFmtId="0" fontId="15" fillId="13" borderId="12" xfId="0" applyFont="1" applyFill="1" applyBorder="1" applyAlignment="1" applyProtection="1">
      <alignment vertical="center"/>
      <protection/>
    </xf>
    <xf numFmtId="4" fontId="4" fillId="2" borderId="22" xfId="0" applyNumberFormat="1" applyFont="1" applyFill="1" applyBorder="1" applyAlignment="1">
      <alignment vertical="center"/>
    </xf>
    <xf numFmtId="0" fontId="1" fillId="24" borderId="0" xfId="0" applyFont="1" applyFill="1" applyAlignment="1" applyProtection="1">
      <alignment horizontal="center" wrapText="1"/>
      <protection locked="0"/>
    </xf>
    <xf numFmtId="0" fontId="4" fillId="3" borderId="10" xfId="0" applyFont="1" applyFill="1" applyBorder="1" applyAlignment="1" applyProtection="1">
      <alignment horizontal="center" vertical="center" wrapText="1"/>
      <protection locked="0"/>
    </xf>
    <xf numFmtId="0" fontId="1" fillId="24" borderId="10" xfId="0" applyFont="1" applyFill="1" applyBorder="1" applyAlignment="1" applyProtection="1">
      <alignment horizontal="center" wrapText="1"/>
      <protection/>
    </xf>
    <xf numFmtId="0" fontId="7" fillId="18" borderId="13" xfId="0" applyFont="1" applyFill="1" applyBorder="1" applyAlignment="1" applyProtection="1">
      <alignment horizontal="left" vertical="center" wrapText="1"/>
      <protection locked="0"/>
    </xf>
    <xf numFmtId="0" fontId="9" fillId="0" borderId="0" xfId="0" applyFont="1" applyBorder="1" applyAlignment="1" applyProtection="1">
      <alignment/>
      <protection locked="0"/>
    </xf>
    <xf numFmtId="0" fontId="2" fillId="0" borderId="0" xfId="0" applyFont="1" applyBorder="1" applyAlignment="1" applyProtection="1">
      <alignment/>
      <protection locked="0"/>
    </xf>
    <xf numFmtId="0" fontId="30" fillId="0" borderId="0" xfId="0" applyFont="1" applyBorder="1" applyAlignment="1" applyProtection="1">
      <alignment vertical="center" wrapText="1"/>
      <protection/>
    </xf>
    <xf numFmtId="0" fontId="4" fillId="4" borderId="16" xfId="0" applyFont="1" applyFill="1" applyBorder="1" applyAlignment="1" applyProtection="1">
      <alignment horizontal="center" wrapText="1"/>
      <protection/>
    </xf>
    <xf numFmtId="0" fontId="4" fillId="26" borderId="16" xfId="0" applyFont="1" applyFill="1" applyBorder="1" applyAlignment="1" applyProtection="1">
      <alignment horizontal="center" vertical="center" wrapText="1"/>
      <protection/>
    </xf>
    <xf numFmtId="0" fontId="4" fillId="14" borderId="16" xfId="0" applyFont="1" applyFill="1" applyBorder="1" applyAlignment="1" applyProtection="1">
      <alignment horizontal="center" wrapText="1"/>
      <protection/>
    </xf>
    <xf numFmtId="0" fontId="2" fillId="0" borderId="0" xfId="0" applyFont="1" applyBorder="1" applyAlignment="1" applyProtection="1">
      <alignment wrapText="1"/>
      <protection/>
    </xf>
    <xf numFmtId="0" fontId="4" fillId="26" borderId="16" xfId="0" applyFont="1" applyFill="1" applyBorder="1" applyAlignment="1" applyProtection="1">
      <alignment horizontal="center" wrapText="1"/>
      <protection/>
    </xf>
    <xf numFmtId="0" fontId="12" fillId="0" borderId="0" xfId="0" applyFont="1" applyBorder="1" applyAlignment="1" applyProtection="1">
      <alignment vertical="center"/>
      <protection/>
    </xf>
    <xf numFmtId="0" fontId="26" fillId="10" borderId="16" xfId="0" applyFont="1" applyFill="1" applyBorder="1" applyAlignment="1">
      <alignment horizontal="center" vertical="center" wrapText="1"/>
    </xf>
    <xf numFmtId="0" fontId="7" fillId="2" borderId="10" xfId="0" applyFont="1" applyFill="1" applyBorder="1" applyAlignment="1" applyProtection="1">
      <alignment horizontal="left" vertical="center" wrapText="1"/>
      <protection locked="0"/>
    </xf>
    <xf numFmtId="0" fontId="7" fillId="7" borderId="10" xfId="0" applyFont="1" applyFill="1" applyBorder="1" applyAlignment="1" applyProtection="1">
      <alignment horizontal="left" vertical="center" wrapText="1"/>
      <protection locked="0"/>
    </xf>
    <xf numFmtId="0" fontId="7" fillId="4" borderId="10" xfId="0" applyFont="1" applyFill="1" applyBorder="1" applyAlignment="1" applyProtection="1">
      <alignment horizontal="left" vertical="center" wrapText="1"/>
      <protection locked="0"/>
    </xf>
    <xf numFmtId="0" fontId="36" fillId="0" borderId="0" xfId="0" applyFont="1" applyBorder="1" applyAlignment="1" applyProtection="1">
      <alignment vertical="center" wrapText="1"/>
      <protection/>
    </xf>
    <xf numFmtId="0" fontId="11" fillId="24" borderId="12" xfId="0" applyFont="1" applyFill="1" applyBorder="1" applyAlignment="1">
      <alignment horizontal="center" vertical="center"/>
    </xf>
    <xf numFmtId="10" fontId="2" fillId="0" borderId="16" xfId="57" applyNumberFormat="1" applyFont="1" applyBorder="1" applyAlignment="1">
      <alignment wrapText="1"/>
    </xf>
    <xf numFmtId="0" fontId="20" fillId="26" borderId="12" xfId="0" applyFont="1" applyFill="1" applyBorder="1" applyAlignment="1" applyProtection="1">
      <alignment horizontal="center" vertical="center"/>
      <protection/>
    </xf>
    <xf numFmtId="0" fontId="37" fillId="0" borderId="0" xfId="0" applyFont="1" applyAlignment="1">
      <alignment/>
    </xf>
    <xf numFmtId="0" fontId="11" fillId="0" borderId="10" xfId="0" applyFont="1" applyBorder="1" applyAlignment="1" applyProtection="1">
      <alignment horizontal="center"/>
      <protection/>
    </xf>
    <xf numFmtId="0" fontId="20" fillId="0" borderId="0" xfId="0" applyFont="1" applyAlignment="1">
      <alignment/>
    </xf>
    <xf numFmtId="0" fontId="2" fillId="21" borderId="23" xfId="0" applyFont="1" applyFill="1" applyBorder="1" applyAlignment="1" applyProtection="1">
      <alignment vertical="center" wrapText="1"/>
      <protection locked="0"/>
    </xf>
    <xf numFmtId="0" fontId="2" fillId="21" borderId="24" xfId="0" applyFont="1" applyFill="1" applyBorder="1" applyAlignment="1" applyProtection="1">
      <alignment vertical="center" wrapText="1"/>
      <protection locked="0"/>
    </xf>
    <xf numFmtId="0" fontId="0" fillId="2" borderId="10" xfId="0" applyFont="1" applyFill="1" applyBorder="1" applyAlignment="1" applyProtection="1">
      <alignment vertical="center"/>
      <protection/>
    </xf>
    <xf numFmtId="0" fontId="9" fillId="2" borderId="10" xfId="0" applyFont="1" applyFill="1" applyBorder="1" applyAlignment="1" applyProtection="1">
      <alignment vertical="center"/>
      <protection/>
    </xf>
    <xf numFmtId="0" fontId="38" fillId="0" borderId="0" xfId="0" applyFont="1" applyAlignment="1">
      <alignment/>
    </xf>
    <xf numFmtId="0" fontId="10" fillId="26" borderId="0" xfId="0" applyFont="1" applyFill="1" applyAlignment="1">
      <alignment/>
    </xf>
    <xf numFmtId="0" fontId="40" fillId="0" borderId="0" xfId="0" applyFont="1" applyAlignment="1">
      <alignment/>
    </xf>
    <xf numFmtId="0" fontId="41" fillId="26" borderId="0" xfId="0" applyFont="1" applyFill="1" applyAlignment="1">
      <alignment/>
    </xf>
    <xf numFmtId="0" fontId="41" fillId="0" borderId="0" xfId="0" applyFont="1" applyAlignment="1">
      <alignment/>
    </xf>
    <xf numFmtId="9" fontId="4" fillId="7" borderId="10" xfId="57" applyFont="1" applyFill="1" applyBorder="1" applyAlignment="1">
      <alignment/>
    </xf>
    <xf numFmtId="0" fontId="4" fillId="21" borderId="10" xfId="0" applyFont="1" applyFill="1" applyBorder="1" applyAlignment="1">
      <alignment horizontal="center"/>
    </xf>
    <xf numFmtId="0" fontId="11" fillId="21" borderId="10" xfId="0" applyFont="1" applyFill="1" applyBorder="1" applyAlignment="1">
      <alignment/>
    </xf>
    <xf numFmtId="4" fontId="4" fillId="21" borderId="10" xfId="0" applyNumberFormat="1" applyFont="1" applyFill="1" applyBorder="1" applyAlignment="1">
      <alignment/>
    </xf>
    <xf numFmtId="4" fontId="11" fillId="21" borderId="10" xfId="0" applyNumberFormat="1" applyFont="1" applyFill="1" applyBorder="1" applyAlignment="1">
      <alignment/>
    </xf>
    <xf numFmtId="0" fontId="4" fillId="7" borderId="10" xfId="0" applyFont="1" applyFill="1" applyBorder="1" applyAlignment="1">
      <alignment horizontal="center"/>
    </xf>
    <xf numFmtId="0" fontId="4" fillId="6" borderId="19" xfId="0" applyFont="1" applyFill="1" applyBorder="1" applyAlignment="1">
      <alignment/>
    </xf>
    <xf numFmtId="0" fontId="4" fillId="6" borderId="12" xfId="0" applyFont="1" applyFill="1" applyBorder="1" applyAlignment="1">
      <alignment/>
    </xf>
    <xf numFmtId="0" fontId="4" fillId="0" borderId="10" xfId="0" applyFont="1" applyBorder="1" applyAlignment="1">
      <alignment horizontal="center"/>
    </xf>
    <xf numFmtId="9" fontId="4" fillId="21" borderId="10" xfId="0" applyNumberFormat="1" applyFont="1" applyFill="1" applyBorder="1" applyAlignment="1">
      <alignment horizontal="center"/>
    </xf>
    <xf numFmtId="0" fontId="4" fillId="6" borderId="23" xfId="0" applyFont="1" applyFill="1" applyBorder="1" applyAlignment="1">
      <alignment/>
    </xf>
    <xf numFmtId="0" fontId="4" fillId="6" borderId="24" xfId="0" applyFont="1" applyFill="1" applyBorder="1" applyAlignment="1">
      <alignment/>
    </xf>
    <xf numFmtId="0" fontId="4" fillId="6" borderId="25" xfId="0" applyFont="1" applyFill="1" applyBorder="1" applyAlignment="1">
      <alignment/>
    </xf>
    <xf numFmtId="0" fontId="4" fillId="6" borderId="26" xfId="0" applyFont="1" applyFill="1" applyBorder="1" applyAlignment="1">
      <alignment/>
    </xf>
    <xf numFmtId="4" fontId="4" fillId="21" borderId="10" xfId="0" applyNumberFormat="1" applyFont="1" applyFill="1" applyBorder="1" applyAlignment="1">
      <alignment horizontal="center"/>
    </xf>
    <xf numFmtId="0" fontId="4" fillId="6" borderId="27" xfId="0" applyFont="1" applyFill="1" applyBorder="1" applyAlignment="1">
      <alignment/>
    </xf>
    <xf numFmtId="0" fontId="4" fillId="6" borderId="28" xfId="0" applyFont="1" applyFill="1" applyBorder="1" applyAlignment="1">
      <alignment/>
    </xf>
    <xf numFmtId="0" fontId="20" fillId="6" borderId="19" xfId="0" applyFont="1" applyFill="1" applyBorder="1" applyAlignment="1">
      <alignment horizontal="center" vertical="center"/>
    </xf>
    <xf numFmtId="0" fontId="20" fillId="6" borderId="12" xfId="0" applyFont="1" applyFill="1" applyBorder="1" applyAlignment="1">
      <alignment horizontal="center" vertical="center"/>
    </xf>
    <xf numFmtId="0" fontId="4" fillId="21" borderId="29" xfId="0" applyFont="1" applyFill="1" applyBorder="1" applyAlignment="1">
      <alignment horizontal="center"/>
    </xf>
    <xf numFmtId="0" fontId="4" fillId="6" borderId="27" xfId="0" applyFont="1" applyFill="1" applyBorder="1" applyAlignment="1">
      <alignment horizontal="center"/>
    </xf>
    <xf numFmtId="0" fontId="4" fillId="6" borderId="28" xfId="0" applyFont="1" applyFill="1" applyBorder="1" applyAlignment="1">
      <alignment horizontal="center"/>
    </xf>
    <xf numFmtId="0" fontId="4" fillId="0" borderId="10" xfId="0" applyFont="1" applyFill="1" applyBorder="1" applyAlignment="1">
      <alignment horizontal="center"/>
    </xf>
    <xf numFmtId="0" fontId="19" fillId="6" borderId="0" xfId="0" applyFont="1" applyFill="1" applyBorder="1" applyAlignment="1">
      <alignment horizontal="justify" wrapText="1"/>
    </xf>
    <xf numFmtId="0" fontId="18" fillId="11" borderId="0" xfId="0" applyFont="1" applyFill="1" applyBorder="1" applyAlignment="1">
      <alignment horizontal="justify" vertical="center" wrapText="1"/>
    </xf>
    <xf numFmtId="0" fontId="18" fillId="7" borderId="0" xfId="0" applyFont="1" applyFill="1" applyBorder="1" applyAlignment="1">
      <alignment horizontal="justify" vertical="center" wrapText="1"/>
    </xf>
    <xf numFmtId="0" fontId="18" fillId="6" borderId="0" xfId="0" applyFont="1" applyFill="1" applyBorder="1" applyAlignment="1">
      <alignment horizontal="left" vertical="center" wrapText="1"/>
    </xf>
    <xf numFmtId="0" fontId="20" fillId="6" borderId="10" xfId="0" applyFont="1" applyFill="1" applyBorder="1" applyAlignment="1">
      <alignment horizontal="center" vertical="center"/>
    </xf>
    <xf numFmtId="0" fontId="4" fillId="6" borderId="25" xfId="0" applyFont="1" applyFill="1" applyBorder="1" applyAlignment="1">
      <alignment horizontal="center"/>
    </xf>
    <xf numFmtId="0" fontId="4" fillId="6" borderId="26" xfId="0" applyFont="1" applyFill="1" applyBorder="1" applyAlignment="1">
      <alignment horizontal="center"/>
    </xf>
    <xf numFmtId="0" fontId="44" fillId="0" borderId="10" xfId="0" applyFont="1" applyBorder="1" applyAlignment="1" applyProtection="1">
      <alignment horizontal="left" vertical="center" wrapText="1"/>
      <protection locked="0"/>
    </xf>
    <xf numFmtId="0" fontId="36" fillId="0" borderId="30" xfId="0" applyFont="1" applyBorder="1" applyAlignment="1" applyProtection="1">
      <alignment horizontal="center" vertical="center" wrapText="1"/>
      <protection/>
    </xf>
    <xf numFmtId="0" fontId="10" fillId="0" borderId="0" xfId="0" applyFont="1" applyAlignment="1">
      <alignment/>
    </xf>
    <xf numFmtId="0" fontId="0" fillId="0" borderId="0" xfId="0" applyAlignment="1" applyProtection="1">
      <alignment/>
      <protection locked="0"/>
    </xf>
    <xf numFmtId="0" fontId="9" fillId="0" borderId="31" xfId="0" applyFont="1" applyBorder="1" applyAlignment="1" applyProtection="1">
      <alignment horizontal="left" vertical="center" wrapText="1"/>
      <protection locked="0"/>
    </xf>
    <xf numFmtId="164" fontId="7" fillId="0" borderId="10" xfId="34" applyFont="1" applyBorder="1" applyAlignment="1" applyProtection="1">
      <alignment horizontal="left" vertical="center"/>
      <protection/>
    </xf>
    <xf numFmtId="0" fontId="42" fillId="0" borderId="0" xfId="0" applyFont="1" applyAlignment="1">
      <alignment/>
    </xf>
    <xf numFmtId="0" fontId="45" fillId="0" borderId="0" xfId="0" applyFont="1" applyAlignment="1">
      <alignment/>
    </xf>
    <xf numFmtId="0" fontId="45" fillId="0" borderId="0" xfId="0" applyFont="1" applyFill="1" applyBorder="1" applyAlignment="1">
      <alignment/>
    </xf>
    <xf numFmtId="0" fontId="0" fillId="0" borderId="0" xfId="0" applyAlignment="1">
      <alignment wrapText="1"/>
    </xf>
    <xf numFmtId="0" fontId="20" fillId="11" borderId="0" xfId="0" applyFont="1" applyFill="1" applyAlignment="1">
      <alignment/>
    </xf>
    <xf numFmtId="0" fontId="43" fillId="26" borderId="10" xfId="0" applyFont="1" applyFill="1" applyBorder="1" applyAlignment="1" applyProtection="1">
      <alignment horizontal="center" vertical="center" wrapText="1"/>
      <protection locked="0"/>
    </xf>
    <xf numFmtId="9" fontId="43" fillId="24" borderId="10" xfId="57" applyFont="1" applyFill="1" applyBorder="1" applyAlignment="1" applyProtection="1">
      <alignment horizontal="center" vertical="center" wrapText="1"/>
      <protection locked="0"/>
    </xf>
    <xf numFmtId="0" fontId="42" fillId="24" borderId="31" xfId="0" applyFont="1" applyFill="1" applyBorder="1" applyAlignment="1" applyProtection="1">
      <alignment horizontal="left" vertical="center" wrapText="1"/>
      <protection locked="0"/>
    </xf>
    <xf numFmtId="0" fontId="42" fillId="0" borderId="31" xfId="0" applyFont="1" applyFill="1" applyBorder="1" applyAlignment="1" applyProtection="1">
      <alignment horizontal="left" vertical="center" wrapText="1"/>
      <protection locked="0"/>
    </xf>
    <xf numFmtId="9" fontId="43" fillId="0" borderId="10" xfId="57" applyFont="1" applyFill="1" applyBorder="1" applyAlignment="1" applyProtection="1">
      <alignment horizontal="center" vertical="center" wrapText="1"/>
      <protection locked="0"/>
    </xf>
    <xf numFmtId="0" fontId="43"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43" fillId="3" borderId="10"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protection locked="0"/>
    </xf>
    <xf numFmtId="164" fontId="2" fillId="0" borderId="10" xfId="34" applyFont="1" applyFill="1" applyBorder="1" applyAlignment="1" applyProtection="1">
      <alignment horizontal="right" vertical="center" wrapText="1"/>
      <protection locked="0"/>
    </xf>
    <xf numFmtId="49" fontId="7" fillId="26" borderId="10" xfId="40" applyNumberFormat="1" applyFont="1" applyFill="1" applyBorder="1" applyAlignment="1" applyProtection="1">
      <alignment horizontal="left" vertical="center" wrapText="1"/>
      <protection locked="0"/>
    </xf>
    <xf numFmtId="0" fontId="2" fillId="0" borderId="0" xfId="0" applyFont="1" applyAlignment="1" applyProtection="1">
      <alignment vertical="center"/>
      <protection locked="0"/>
    </xf>
    <xf numFmtId="0" fontId="48" fillId="0" borderId="0" xfId="0" applyFont="1" applyAlignment="1">
      <alignment/>
    </xf>
    <xf numFmtId="0" fontId="55" fillId="10" borderId="27" xfId="0" applyFont="1" applyFill="1" applyBorder="1" applyAlignment="1">
      <alignment vertical="center"/>
    </xf>
    <xf numFmtId="0" fontId="55" fillId="10" borderId="14" xfId="0" applyFont="1" applyFill="1" applyBorder="1" applyAlignment="1">
      <alignment vertical="center"/>
    </xf>
    <xf numFmtId="0" fontId="55" fillId="10" borderId="28" xfId="0" applyFont="1" applyFill="1" applyBorder="1" applyAlignment="1">
      <alignment vertical="center"/>
    </xf>
    <xf numFmtId="0" fontId="54" fillId="6" borderId="10" xfId="0" applyFont="1" applyFill="1" applyBorder="1" applyAlignment="1">
      <alignment horizontal="center" vertical="center"/>
    </xf>
    <xf numFmtId="0" fontId="56" fillId="7" borderId="10" xfId="0" applyFont="1" applyFill="1" applyBorder="1" applyAlignment="1">
      <alignment horizontal="center" vertical="center"/>
    </xf>
    <xf numFmtId="0" fontId="57" fillId="7" borderId="10" xfId="0" applyFont="1" applyFill="1" applyBorder="1" applyAlignment="1">
      <alignment horizontal="justify" wrapText="1"/>
    </xf>
    <xf numFmtId="0" fontId="56" fillId="7" borderId="10" xfId="0" applyFont="1" applyFill="1" applyBorder="1" applyAlignment="1">
      <alignment horizontal="center"/>
    </xf>
    <xf numFmtId="0" fontId="56" fillId="6" borderId="19" xfId="0" applyFont="1" applyFill="1" applyBorder="1" applyAlignment="1">
      <alignment/>
    </xf>
    <xf numFmtId="0" fontId="56" fillId="6" borderId="12" xfId="0" applyFont="1" applyFill="1" applyBorder="1" applyAlignment="1">
      <alignment/>
    </xf>
    <xf numFmtId="0" fontId="56" fillId="7" borderId="11" xfId="0" applyFont="1" applyFill="1" applyBorder="1" applyAlignment="1">
      <alignment horizontal="center" vertical="center"/>
    </xf>
    <xf numFmtId="0" fontId="52" fillId="7" borderId="11" xfId="0" applyFont="1" applyFill="1" applyBorder="1" applyAlignment="1">
      <alignment vertical="center" wrapText="1"/>
    </xf>
    <xf numFmtId="3" fontId="56" fillId="7" borderId="10" xfId="0" applyNumberFormat="1" applyFont="1" applyFill="1" applyBorder="1" applyAlignment="1">
      <alignment horizontal="center"/>
    </xf>
    <xf numFmtId="0" fontId="56" fillId="0" borderId="10" xfId="0" applyFont="1" applyBorder="1" applyAlignment="1">
      <alignment horizontal="center" vertical="center"/>
    </xf>
    <xf numFmtId="3" fontId="56" fillId="21" borderId="10" xfId="0" applyNumberFormat="1" applyFont="1" applyFill="1" applyBorder="1" applyAlignment="1">
      <alignment horizontal="center"/>
    </xf>
    <xf numFmtId="3" fontId="56" fillId="0" borderId="10" xfId="0" applyNumberFormat="1" applyFont="1" applyBorder="1" applyAlignment="1">
      <alignment horizontal="center"/>
    </xf>
    <xf numFmtId="0" fontId="56" fillId="21" borderId="10" xfId="0" applyFont="1" applyFill="1" applyBorder="1" applyAlignment="1">
      <alignment horizontal="center"/>
    </xf>
    <xf numFmtId="0" fontId="56" fillId="0" borderId="10" xfId="0" applyFont="1" applyBorder="1" applyAlignment="1">
      <alignment horizontal="center"/>
    </xf>
    <xf numFmtId="9" fontId="56" fillId="21" borderId="10" xfId="0" applyNumberFormat="1" applyFont="1" applyFill="1" applyBorder="1" applyAlignment="1">
      <alignment horizontal="center"/>
    </xf>
    <xf numFmtId="3" fontId="56" fillId="21" borderId="10" xfId="34" applyNumberFormat="1" applyFont="1" applyFill="1" applyBorder="1" applyAlignment="1">
      <alignment horizontal="center"/>
    </xf>
    <xf numFmtId="0" fontId="56" fillId="6" borderId="23" xfId="0" applyFont="1" applyFill="1" applyBorder="1" applyAlignment="1">
      <alignment/>
    </xf>
    <xf numFmtId="0" fontId="56" fillId="6" borderId="24" xfId="0" applyFont="1" applyFill="1" applyBorder="1" applyAlignment="1">
      <alignment/>
    </xf>
    <xf numFmtId="0" fontId="56" fillId="6" borderId="25" xfId="0" applyFont="1" applyFill="1" applyBorder="1" applyAlignment="1">
      <alignment/>
    </xf>
    <xf numFmtId="0" fontId="56" fillId="6" borderId="26" xfId="0" applyFont="1" applyFill="1" applyBorder="1" applyAlignment="1">
      <alignment/>
    </xf>
    <xf numFmtId="0" fontId="52" fillId="0" borderId="10" xfId="0" applyFont="1" applyBorder="1" applyAlignment="1">
      <alignment horizontal="left" vertical="center" wrapText="1"/>
    </xf>
    <xf numFmtId="4" fontId="56" fillId="21" borderId="10" xfId="0" applyNumberFormat="1" applyFont="1" applyFill="1" applyBorder="1" applyAlignment="1">
      <alignment horizontal="center"/>
    </xf>
    <xf numFmtId="0" fontId="52" fillId="0" borderId="10" xfId="0" applyFont="1" applyBorder="1" applyAlignment="1">
      <alignment vertical="center" wrapText="1"/>
    </xf>
    <xf numFmtId="13" fontId="56" fillId="21" borderId="10" xfId="0" applyNumberFormat="1" applyFont="1" applyFill="1" applyBorder="1" applyAlignment="1">
      <alignment horizontal="center"/>
    </xf>
    <xf numFmtId="0" fontId="52" fillId="0" borderId="10" xfId="0" applyFont="1" applyFill="1" applyBorder="1" applyAlignment="1">
      <alignment vertical="center" wrapText="1"/>
    </xf>
    <xf numFmtId="0" fontId="56" fillId="0" borderId="10" xfId="0" applyFont="1" applyFill="1" applyBorder="1" applyAlignment="1">
      <alignment horizontal="center" vertical="center"/>
    </xf>
    <xf numFmtId="0" fontId="56" fillId="21" borderId="10" xfId="0" applyFont="1" applyFill="1" applyBorder="1" applyAlignment="1">
      <alignment horizontal="center" wrapText="1"/>
    </xf>
    <xf numFmtId="165" fontId="56" fillId="0" borderId="10" xfId="0" applyNumberFormat="1" applyFont="1" applyBorder="1" applyAlignment="1">
      <alignment horizontal="center" vertical="center"/>
    </xf>
    <xf numFmtId="0" fontId="52" fillId="0" borderId="10" xfId="0" applyFont="1" applyFill="1" applyBorder="1" applyAlignment="1">
      <alignment horizontal="justify" vertical="center" wrapText="1"/>
    </xf>
    <xf numFmtId="0" fontId="52" fillId="0" borderId="10" xfId="0" applyFont="1" applyFill="1" applyBorder="1" applyAlignment="1">
      <alignment horizontal="left" vertical="center" wrapText="1"/>
    </xf>
    <xf numFmtId="0" fontId="56" fillId="6" borderId="27" xfId="0" applyFont="1" applyFill="1" applyBorder="1" applyAlignment="1">
      <alignment/>
    </xf>
    <xf numFmtId="0" fontId="56" fillId="6" borderId="28" xfId="0" applyFont="1" applyFill="1" applyBorder="1" applyAlignment="1">
      <alignment/>
    </xf>
    <xf numFmtId="0" fontId="53" fillId="6" borderId="10" xfId="0" applyFont="1" applyFill="1" applyBorder="1" applyAlignment="1">
      <alignment horizontal="center" vertical="center" wrapText="1"/>
    </xf>
    <xf numFmtId="0" fontId="54" fillId="6" borderId="19" xfId="0" applyFont="1" applyFill="1" applyBorder="1" applyAlignment="1">
      <alignment horizontal="center" vertical="center"/>
    </xf>
    <xf numFmtId="0" fontId="54" fillId="6" borderId="12" xfId="0" applyFont="1" applyFill="1" applyBorder="1" applyAlignment="1">
      <alignment horizontal="center" vertical="center"/>
    </xf>
    <xf numFmtId="0" fontId="58" fillId="0" borderId="10" xfId="0" applyFont="1" applyBorder="1" applyAlignment="1">
      <alignment horizontal="justify" vertical="center" wrapText="1"/>
    </xf>
    <xf numFmtId="0" fontId="56" fillId="0" borderId="29" xfId="0" applyFont="1" applyFill="1" applyBorder="1" applyAlignment="1">
      <alignment horizontal="center" vertical="center"/>
    </xf>
    <xf numFmtId="4" fontId="56" fillId="21" borderId="29" xfId="0" applyNumberFormat="1" applyFont="1" applyFill="1" applyBorder="1" applyAlignment="1">
      <alignment horizontal="center"/>
    </xf>
    <xf numFmtId="0" fontId="58" fillId="0" borderId="10" xfId="0" applyFont="1" applyBorder="1" applyAlignment="1">
      <alignment horizontal="left" vertical="center" wrapText="1"/>
    </xf>
    <xf numFmtId="0" fontId="56" fillId="6" borderId="25" xfId="0" applyFont="1" applyFill="1" applyBorder="1" applyAlignment="1">
      <alignment horizontal="center"/>
    </xf>
    <xf numFmtId="0" fontId="56" fillId="6" borderId="26" xfId="0" applyFont="1" applyFill="1" applyBorder="1" applyAlignment="1">
      <alignment horizontal="center"/>
    </xf>
    <xf numFmtId="0" fontId="56" fillId="6" borderId="27" xfId="0" applyFont="1" applyFill="1" applyBorder="1" applyAlignment="1">
      <alignment horizontal="center"/>
    </xf>
    <xf numFmtId="0" fontId="56" fillId="6" borderId="28" xfId="0" applyFont="1" applyFill="1" applyBorder="1" applyAlignment="1">
      <alignment horizontal="center"/>
    </xf>
    <xf numFmtId="0" fontId="58" fillId="0" borderId="10" xfId="0" applyFont="1" applyFill="1" applyBorder="1" applyAlignment="1">
      <alignment horizontal="justify" vertical="center" wrapText="1"/>
    </xf>
    <xf numFmtId="0" fontId="56" fillId="0" borderId="10" xfId="0" applyFont="1" applyFill="1" applyBorder="1" applyAlignment="1">
      <alignment horizontal="center"/>
    </xf>
    <xf numFmtId="3" fontId="56" fillId="0" borderId="10" xfId="0" applyNumberFormat="1" applyFont="1" applyFill="1" applyBorder="1" applyAlignment="1">
      <alignment horizontal="center"/>
    </xf>
    <xf numFmtId="0" fontId="58" fillId="26" borderId="10" xfId="0" applyFont="1" applyFill="1" applyBorder="1" applyAlignment="1">
      <alignment horizontal="justify" vertical="center" wrapText="1"/>
    </xf>
    <xf numFmtId="0" fontId="56" fillId="26" borderId="10" xfId="0" applyFont="1" applyFill="1" applyBorder="1" applyAlignment="1">
      <alignment horizontal="center" vertical="center"/>
    </xf>
    <xf numFmtId="0" fontId="58" fillId="0" borderId="10" xfId="0" applyFont="1" applyBorder="1" applyAlignment="1">
      <alignment horizontal="justify" wrapText="1"/>
    </xf>
    <xf numFmtId="4" fontId="56" fillId="0" borderId="0" xfId="0" applyNumberFormat="1" applyFont="1" applyAlignment="1">
      <alignment/>
    </xf>
    <xf numFmtId="0" fontId="1" fillId="10" borderId="29" xfId="0" applyFont="1" applyFill="1" applyBorder="1" applyAlignment="1" applyProtection="1">
      <alignment horizontal="center" wrapText="1"/>
      <protection/>
    </xf>
    <xf numFmtId="0" fontId="1" fillId="10" borderId="11" xfId="0" applyFont="1" applyFill="1" applyBorder="1" applyAlignment="1" applyProtection="1">
      <alignment horizontal="center" vertical="center" wrapText="1"/>
      <protection/>
    </xf>
    <xf numFmtId="0" fontId="1" fillId="10" borderId="22" xfId="0" applyFont="1" applyFill="1" applyBorder="1" applyAlignment="1" applyProtection="1">
      <alignment horizontal="center" vertical="center" wrapText="1"/>
      <protection/>
    </xf>
    <xf numFmtId="0" fontId="1" fillId="10" borderId="29" xfId="0" applyFont="1" applyFill="1" applyBorder="1" applyAlignment="1" applyProtection="1">
      <alignment horizontal="center" vertical="center" wrapText="1"/>
      <protection/>
    </xf>
    <xf numFmtId="0" fontId="1" fillId="10" borderId="11" xfId="0" applyFont="1" applyFill="1" applyBorder="1" applyAlignment="1" applyProtection="1">
      <alignment horizontal="center" wrapText="1"/>
      <protection/>
    </xf>
    <xf numFmtId="0" fontId="1" fillId="10" borderId="22" xfId="0" applyFont="1" applyFill="1" applyBorder="1" applyAlignment="1" applyProtection="1">
      <alignment horizontal="center" wrapText="1"/>
      <protection/>
    </xf>
    <xf numFmtId="0" fontId="14" fillId="8" borderId="10" xfId="0" applyFont="1" applyFill="1" applyBorder="1" applyAlignment="1" applyProtection="1">
      <alignment horizontal="center" vertical="center" wrapText="1"/>
      <protection/>
    </xf>
    <xf numFmtId="0" fontId="19" fillId="24" borderId="11" xfId="0" applyFont="1" applyFill="1" applyBorder="1" applyAlignment="1" applyProtection="1">
      <alignment horizontal="center" vertical="center" wrapText="1"/>
      <protection/>
    </xf>
    <xf numFmtId="0" fontId="19" fillId="24" borderId="29" xfId="0" applyFont="1" applyFill="1" applyBorder="1" applyAlignment="1" applyProtection="1">
      <alignment horizontal="center" vertical="center" wrapText="1"/>
      <protection/>
    </xf>
    <xf numFmtId="0" fontId="14" fillId="13" borderId="10" xfId="0" applyFont="1" applyFill="1" applyBorder="1" applyAlignment="1" applyProtection="1">
      <alignment horizontal="center" vertical="center" wrapText="1"/>
      <protection/>
    </xf>
    <xf numFmtId="0" fontId="11" fillId="23" borderId="10" xfId="0" applyFont="1" applyFill="1" applyBorder="1" applyAlignment="1" applyProtection="1">
      <alignment horizontal="center" vertical="center" wrapText="1"/>
      <protection/>
    </xf>
    <xf numFmtId="0" fontId="14" fillId="28" borderId="11" xfId="0" applyFont="1" applyFill="1" applyBorder="1" applyAlignment="1" applyProtection="1">
      <alignment horizontal="center" vertical="center" wrapText="1"/>
      <protection/>
    </xf>
    <xf numFmtId="0" fontId="14" fillId="28" borderId="29" xfId="0" applyFont="1" applyFill="1" applyBorder="1" applyAlignment="1" applyProtection="1">
      <alignment horizontal="center" vertical="center" wrapText="1"/>
      <protection/>
    </xf>
    <xf numFmtId="0" fontId="3" fillId="19" borderId="10" xfId="0" applyFont="1" applyFill="1" applyBorder="1" applyAlignment="1" applyProtection="1">
      <alignment horizontal="center" vertical="center" wrapText="1"/>
      <protection/>
    </xf>
    <xf numFmtId="0" fontId="14" fillId="13" borderId="11" xfId="0" applyFont="1" applyFill="1" applyBorder="1" applyAlignment="1" applyProtection="1">
      <alignment horizontal="center" vertical="center" wrapText="1"/>
      <protection/>
    </xf>
    <xf numFmtId="0" fontId="14" fillId="13" borderId="29" xfId="0" applyFont="1" applyFill="1" applyBorder="1" applyAlignment="1" applyProtection="1">
      <alignment horizontal="center" vertical="center" wrapText="1"/>
      <protection/>
    </xf>
    <xf numFmtId="0" fontId="3" fillId="19" borderId="11" xfId="0" applyFont="1" applyFill="1" applyBorder="1" applyAlignment="1" applyProtection="1">
      <alignment horizontal="center" vertical="center" wrapText="1"/>
      <protection/>
    </xf>
    <xf numFmtId="0" fontId="3" fillId="19" borderId="22" xfId="0" applyFont="1" applyFill="1" applyBorder="1" applyAlignment="1" applyProtection="1">
      <alignment horizontal="center" vertical="center" wrapText="1"/>
      <protection/>
    </xf>
    <xf numFmtId="0" fontId="3" fillId="19" borderId="29" xfId="0" applyFont="1" applyFill="1" applyBorder="1" applyAlignment="1" applyProtection="1">
      <alignment horizontal="center" vertical="center" wrapText="1"/>
      <protection/>
    </xf>
    <xf numFmtId="0" fontId="11" fillId="10" borderId="10" xfId="0" applyFont="1" applyFill="1" applyBorder="1" applyAlignment="1" applyProtection="1">
      <alignment horizontal="center" vertical="center" wrapText="1"/>
      <protection/>
    </xf>
    <xf numFmtId="0" fontId="1" fillId="10" borderId="10" xfId="0" applyFont="1" applyFill="1" applyBorder="1" applyAlignment="1" applyProtection="1">
      <alignment horizontal="center" vertical="center" wrapText="1"/>
      <protection/>
    </xf>
    <xf numFmtId="0" fontId="20" fillId="26" borderId="0" xfId="0" applyFont="1" applyFill="1" applyAlignment="1" applyProtection="1">
      <alignment horizontal="center" vertical="center" wrapText="1"/>
      <protection locked="0"/>
    </xf>
    <xf numFmtId="0" fontId="20" fillId="26" borderId="14" xfId="0" applyFont="1" applyFill="1" applyBorder="1" applyAlignment="1" applyProtection="1">
      <alignment horizontal="center" vertical="center" wrapText="1"/>
      <protection locked="0"/>
    </xf>
    <xf numFmtId="0" fontId="2" fillId="3" borderId="32" xfId="0" applyFont="1" applyFill="1" applyBorder="1" applyAlignment="1" applyProtection="1">
      <alignment horizontal="left"/>
      <protection/>
    </xf>
    <xf numFmtId="0" fontId="2" fillId="3" borderId="33" xfId="0" applyFont="1" applyFill="1" applyBorder="1" applyAlignment="1" applyProtection="1">
      <alignment horizontal="left"/>
      <protection/>
    </xf>
    <xf numFmtId="0" fontId="25" fillId="10" borderId="19" xfId="0" applyFont="1" applyFill="1" applyBorder="1" applyAlignment="1" applyProtection="1">
      <alignment horizontal="center" vertical="center" wrapText="1"/>
      <protection/>
    </xf>
    <xf numFmtId="0" fontId="25" fillId="10" borderId="13" xfId="0" applyFont="1" applyFill="1" applyBorder="1" applyAlignment="1" applyProtection="1">
      <alignment horizontal="center" vertical="center" wrapText="1"/>
      <protection/>
    </xf>
    <xf numFmtId="0" fontId="4" fillId="10" borderId="32" xfId="0" applyFont="1" applyFill="1" applyBorder="1" applyAlignment="1">
      <alignment horizontal="center" vertical="center" wrapText="1"/>
    </xf>
    <xf numFmtId="0" fontId="4" fillId="10" borderId="33" xfId="0" applyFont="1" applyFill="1" applyBorder="1" applyAlignment="1">
      <alignment horizontal="center" vertical="center" wrapText="1"/>
    </xf>
    <xf numFmtId="0" fontId="24" fillId="8" borderId="13" xfId="0" applyFont="1" applyFill="1" applyBorder="1" applyAlignment="1" applyProtection="1">
      <alignment horizontal="center" vertical="center"/>
      <protection/>
    </xf>
    <xf numFmtId="10" fontId="26" fillId="26" borderId="17" xfId="57" applyNumberFormat="1" applyFont="1" applyFill="1" applyBorder="1" applyAlignment="1" applyProtection="1">
      <alignment horizontal="center" vertical="center"/>
      <protection/>
    </xf>
    <xf numFmtId="10" fontId="26" fillId="26" borderId="34" xfId="57" applyNumberFormat="1" applyFont="1" applyFill="1" applyBorder="1" applyAlignment="1" applyProtection="1">
      <alignment horizontal="center" vertical="center"/>
      <protection/>
    </xf>
    <xf numFmtId="10" fontId="26" fillId="26" borderId="18" xfId="57" applyNumberFormat="1" applyFont="1" applyFill="1" applyBorder="1" applyAlignment="1" applyProtection="1">
      <alignment horizontal="center" vertical="center"/>
      <protection/>
    </xf>
    <xf numFmtId="0" fontId="25" fillId="11" borderId="35" xfId="0" applyFont="1" applyFill="1" applyBorder="1" applyAlignment="1">
      <alignment horizontal="center"/>
    </xf>
    <xf numFmtId="0" fontId="2" fillId="24" borderId="16" xfId="0" applyFont="1" applyFill="1" applyBorder="1" applyAlignment="1" applyProtection="1">
      <alignment horizontal="left"/>
      <protection/>
    </xf>
    <xf numFmtId="0" fontId="2" fillId="3" borderId="16" xfId="0" applyFont="1" applyFill="1" applyBorder="1" applyAlignment="1" applyProtection="1">
      <alignment horizontal="left"/>
      <protection/>
    </xf>
    <xf numFmtId="10" fontId="26" fillId="14" borderId="16" xfId="57" applyNumberFormat="1" applyFont="1" applyFill="1" applyBorder="1" applyAlignment="1" applyProtection="1">
      <alignment horizontal="center" vertical="center"/>
      <protection/>
    </xf>
    <xf numFmtId="0" fontId="2" fillId="24" borderId="32" xfId="0" applyFont="1" applyFill="1" applyBorder="1" applyAlignment="1" applyProtection="1">
      <alignment horizontal="left"/>
      <protection/>
    </xf>
    <xf numFmtId="0" fontId="2" fillId="24" borderId="33" xfId="0" applyFont="1" applyFill="1" applyBorder="1" applyAlignment="1" applyProtection="1">
      <alignment horizontal="left"/>
      <protection/>
    </xf>
    <xf numFmtId="0" fontId="4" fillId="24" borderId="35" xfId="0" applyFont="1" applyFill="1" applyBorder="1" applyAlignment="1">
      <alignment horizontal="center"/>
    </xf>
    <xf numFmtId="0" fontId="4" fillId="10" borderId="16" xfId="0" applyFont="1" applyFill="1" applyBorder="1" applyAlignment="1">
      <alignment horizontal="center" vertical="center" wrapText="1"/>
    </xf>
    <xf numFmtId="0" fontId="20" fillId="26" borderId="0" xfId="0" applyFont="1" applyFill="1" applyAlignment="1" applyProtection="1">
      <alignment horizontal="center" vertical="center" wrapText="1"/>
      <protection/>
    </xf>
    <xf numFmtId="0" fontId="20" fillId="26" borderId="14" xfId="0" applyFont="1" applyFill="1" applyBorder="1" applyAlignment="1" applyProtection="1">
      <alignment horizontal="center" vertical="center" wrapText="1"/>
      <protection/>
    </xf>
    <xf numFmtId="0" fontId="11" fillId="25" borderId="10" xfId="0" applyFont="1" applyFill="1" applyBorder="1" applyAlignment="1">
      <alignment horizontal="center" wrapText="1"/>
    </xf>
    <xf numFmtId="0" fontId="35" fillId="27" borderId="25" xfId="0" applyFont="1" applyFill="1" applyBorder="1" applyAlignment="1">
      <alignment horizontal="center" vertical="center" wrapText="1"/>
    </xf>
    <xf numFmtId="0" fontId="35" fillId="27" borderId="26" xfId="0" applyFont="1" applyFill="1" applyBorder="1" applyAlignment="1">
      <alignment horizontal="center" vertical="center" wrapText="1"/>
    </xf>
    <xf numFmtId="0" fontId="35" fillId="27" borderId="27" xfId="0" applyFont="1" applyFill="1" applyBorder="1" applyAlignment="1">
      <alignment horizontal="center" vertical="center" wrapText="1"/>
    </xf>
    <xf numFmtId="0" fontId="35" fillId="27" borderId="28" xfId="0" applyFont="1" applyFill="1" applyBorder="1" applyAlignment="1">
      <alignment horizontal="center"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11" fillId="2" borderId="10" xfId="0" applyFont="1" applyFill="1" applyBorder="1" applyAlignment="1">
      <alignment horizontal="center"/>
    </xf>
    <xf numFmtId="0" fontId="4" fillId="0" borderId="10" xfId="0" applyFont="1" applyBorder="1" applyAlignment="1">
      <alignment horizontal="left"/>
    </xf>
    <xf numFmtId="0" fontId="11" fillId="24" borderId="10" xfId="0" applyFont="1" applyFill="1" applyBorder="1" applyAlignment="1">
      <alignment horizontal="left"/>
    </xf>
    <xf numFmtId="0" fontId="11" fillId="0" borderId="11" xfId="0" applyFont="1" applyBorder="1" applyAlignment="1">
      <alignment horizontal="center" vertical="center" wrapText="1"/>
    </xf>
    <xf numFmtId="0" fontId="11" fillId="0" borderId="29" xfId="0" applyFont="1" applyBorder="1" applyAlignment="1">
      <alignment horizontal="center" vertical="center" wrapText="1"/>
    </xf>
    <xf numFmtId="0" fontId="19" fillId="26" borderId="10" xfId="0" applyFont="1" applyFill="1" applyBorder="1" applyAlignment="1" applyProtection="1">
      <alignment horizontal="center" vertical="center" wrapText="1"/>
      <protection/>
    </xf>
    <xf numFmtId="0" fontId="11" fillId="21" borderId="10" xfId="0" applyFont="1" applyFill="1" applyBorder="1" applyAlignment="1">
      <alignment horizontal="center"/>
    </xf>
    <xf numFmtId="0" fontId="27" fillId="18" borderId="36" xfId="0" applyFont="1" applyFill="1" applyBorder="1" applyAlignment="1">
      <alignment wrapText="1"/>
    </xf>
    <xf numFmtId="0" fontId="27" fillId="18" borderId="37" xfId="0" applyFont="1" applyFill="1" applyBorder="1" applyAlignment="1">
      <alignment wrapText="1"/>
    </xf>
    <xf numFmtId="0" fontId="17" fillId="26" borderId="10" xfId="0" applyFont="1" applyFill="1" applyBorder="1" applyAlignment="1">
      <alignment horizontal="center" vertical="center"/>
    </xf>
    <xf numFmtId="0" fontId="17" fillId="7" borderId="10" xfId="0" applyFont="1" applyFill="1" applyBorder="1" applyAlignment="1">
      <alignment horizontal="center" vertical="center" textRotation="90"/>
    </xf>
    <xf numFmtId="0" fontId="20" fillId="7" borderId="10"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17" fillId="18" borderId="38" xfId="0" applyFont="1" applyFill="1" applyBorder="1" applyAlignment="1">
      <alignment textRotation="90" wrapText="1"/>
    </xf>
    <xf numFmtId="0" fontId="17" fillId="18" borderId="39" xfId="0" applyFont="1" applyFill="1" applyBorder="1" applyAlignment="1">
      <alignment textRotation="90" wrapText="1"/>
    </xf>
    <xf numFmtId="0" fontId="17" fillId="18" borderId="40" xfId="0" applyFont="1" applyFill="1" applyBorder="1" applyAlignment="1">
      <alignment textRotation="90" wrapText="1"/>
    </xf>
    <xf numFmtId="0" fontId="27" fillId="18" borderId="41" xfId="0" applyFont="1" applyFill="1" applyBorder="1" applyAlignment="1">
      <alignment wrapText="1"/>
    </xf>
    <xf numFmtId="0" fontId="27" fillId="18" borderId="42" xfId="0" applyFont="1" applyFill="1" applyBorder="1" applyAlignment="1">
      <alignment wrapText="1"/>
    </xf>
    <xf numFmtId="0" fontId="56" fillId="6" borderId="25" xfId="0" applyFont="1" applyFill="1" applyBorder="1" applyAlignment="1">
      <alignment horizontal="center"/>
    </xf>
    <xf numFmtId="0" fontId="56" fillId="6" borderId="26" xfId="0" applyFont="1" applyFill="1" applyBorder="1" applyAlignment="1">
      <alignment horizontal="center"/>
    </xf>
    <xf numFmtId="0" fontId="4" fillId="6" borderId="25" xfId="0" applyFont="1" applyFill="1" applyBorder="1" applyAlignment="1">
      <alignment horizontal="center"/>
    </xf>
    <xf numFmtId="0" fontId="4" fillId="6" borderId="26" xfId="0" applyFont="1" applyFill="1" applyBorder="1" applyAlignment="1">
      <alignment horizontal="center"/>
    </xf>
    <xf numFmtId="0" fontId="56" fillId="0" borderId="10" xfId="0" applyFont="1" applyBorder="1" applyAlignment="1">
      <alignment horizontal="center" vertical="center"/>
    </xf>
    <xf numFmtId="0" fontId="52" fillId="0" borderId="10" xfId="0" applyFont="1" applyBorder="1" applyAlignment="1">
      <alignment horizontal="left" vertical="center" wrapText="1"/>
    </xf>
    <xf numFmtId="0" fontId="55" fillId="10" borderId="10" xfId="0" applyFont="1" applyFill="1" applyBorder="1" applyAlignment="1">
      <alignment horizontal="center" vertical="center"/>
    </xf>
    <xf numFmtId="0" fontId="17" fillId="10" borderId="10" xfId="0" applyFont="1" applyFill="1" applyBorder="1" applyAlignment="1">
      <alignment horizontal="center" vertical="center"/>
    </xf>
    <xf numFmtId="0" fontId="20" fillId="12" borderId="10" xfId="0" applyFont="1" applyFill="1" applyBorder="1" applyAlignment="1">
      <alignment horizontal="center" vertical="center" wrapText="1"/>
    </xf>
    <xf numFmtId="0" fontId="42" fillId="10" borderId="19" xfId="0" applyFont="1" applyFill="1" applyBorder="1" applyAlignment="1">
      <alignment horizontal="center" vertical="center" wrapText="1"/>
    </xf>
    <xf numFmtId="0" fontId="42" fillId="10" borderId="13" xfId="0" applyFont="1" applyFill="1" applyBorder="1" applyAlignment="1">
      <alignment horizontal="center" vertical="center" wrapText="1"/>
    </xf>
    <xf numFmtId="0" fontId="42" fillId="10" borderId="12" xfId="0" applyFont="1" applyFill="1" applyBorder="1" applyAlignment="1">
      <alignment horizontal="center" vertical="center" wrapText="1"/>
    </xf>
    <xf numFmtId="0" fontId="47" fillId="10" borderId="0" xfId="0" applyFont="1" applyFill="1" applyBorder="1" applyAlignment="1">
      <alignment horizontal="center" vertical="center"/>
    </xf>
    <xf numFmtId="0" fontId="47" fillId="10" borderId="14" xfId="0" applyFont="1" applyFill="1" applyBorder="1" applyAlignment="1">
      <alignment horizontal="center" vertical="center"/>
    </xf>
    <xf numFmtId="0" fontId="49" fillId="7" borderId="10" xfId="0" applyFont="1" applyFill="1" applyBorder="1" applyAlignment="1">
      <alignment horizontal="left" vertical="top" wrapText="1"/>
    </xf>
    <xf numFmtId="0" fontId="50" fillId="7" borderId="10" xfId="0" applyFont="1" applyFill="1" applyBorder="1" applyAlignment="1">
      <alignment horizontal="left" vertical="top" wrapText="1"/>
    </xf>
    <xf numFmtId="0" fontId="51" fillId="7" borderId="10" xfId="0" applyFont="1" applyFill="1" applyBorder="1" applyAlignment="1">
      <alignment horizontal="left" wrapText="1"/>
    </xf>
    <xf numFmtId="0" fontId="52" fillId="7" borderId="10" xfId="0" applyFont="1" applyFill="1" applyBorder="1" applyAlignment="1">
      <alignment horizontal="left" wrapText="1"/>
    </xf>
    <xf numFmtId="0" fontId="53" fillId="6" borderId="10" xfId="0" applyFont="1" applyFill="1" applyBorder="1" applyAlignment="1">
      <alignment horizontal="center" vertical="center" wrapText="1"/>
    </xf>
    <xf numFmtId="0" fontId="54" fillId="6" borderId="10" xfId="0" applyFont="1" applyFill="1" applyBorder="1" applyAlignment="1">
      <alignment horizontal="center" vertical="center"/>
    </xf>
    <xf numFmtId="0" fontId="55" fillId="12" borderId="19" xfId="0" applyFont="1" applyFill="1" applyBorder="1" applyAlignment="1">
      <alignment horizontal="center" vertical="center"/>
    </xf>
    <xf numFmtId="0" fontId="55" fillId="12" borderId="13" xfId="0" applyFont="1" applyFill="1" applyBorder="1" applyAlignment="1">
      <alignment horizontal="center" vertical="center"/>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Comma" xfId="34"/>
    <cellStyle name="Comma [0]" xfId="35"/>
    <cellStyle name="Comma 2" xfId="36"/>
    <cellStyle name="Currency" xfId="37"/>
    <cellStyle name="Currency [0]" xfId="38"/>
    <cellStyle name="Dobro" xfId="39"/>
    <cellStyle name="Isticanje1" xfId="40"/>
    <cellStyle name="Isticanje2" xfId="41"/>
    <cellStyle name="Isticanje3" xfId="42"/>
    <cellStyle name="Isticanje4" xfId="43"/>
    <cellStyle name="Isticanje5" xfId="44"/>
    <cellStyle name="Isticanje6" xfId="45"/>
    <cellStyle name="Izlaz" xfId="46"/>
    <cellStyle name="Izračun" xfId="47"/>
    <cellStyle name="Loše" xfId="48"/>
    <cellStyle name="Naslov" xfId="49"/>
    <cellStyle name="Naslov 1" xfId="50"/>
    <cellStyle name="Naslov 2" xfId="51"/>
    <cellStyle name="Naslov 3" xfId="52"/>
    <cellStyle name="Naslov 4" xfId="53"/>
    <cellStyle name="Neutralno" xfId="54"/>
    <cellStyle name="Normal 2" xfId="55"/>
    <cellStyle name="Normalno 2" xfId="56"/>
    <cellStyle name="Percent" xfId="57"/>
    <cellStyle name="Povezana ćelija" xfId="58"/>
    <cellStyle name="Provjera ćelije" xfId="59"/>
    <cellStyle name="Tekst objašnjenja" xfId="60"/>
    <cellStyle name="Tekst upozorenja" xfId="61"/>
    <cellStyle name="Ukupni zbroj" xfId="62"/>
    <cellStyle name="Unos" xfId="63"/>
    <cellStyle name="Zarez 2"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95250</xdr:rowOff>
    </xdr:from>
    <xdr:ext cx="914400" cy="771525"/>
    <xdr:sp>
      <xdr:nvSpPr>
        <xdr:cNvPr id="1" name="Object 4" hidden="1"/>
        <xdr:cNvSpPr>
          <a:spLocks/>
        </xdr:cNvSpPr>
      </xdr:nvSpPr>
      <xdr:spPr>
        <a:xfrm>
          <a:off x="609600" y="666750"/>
          <a:ext cx="91440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xdr:col>
      <xdr:colOff>0</xdr:colOff>
      <xdr:row>3</xdr:row>
      <xdr:rowOff>95250</xdr:rowOff>
    </xdr:from>
    <xdr:to>
      <xdr:col>2</xdr:col>
      <xdr:colOff>304800</xdr:colOff>
      <xdr:row>7</xdr:row>
      <xdr:rowOff>104775</xdr:rowOff>
    </xdr:to>
    <xdr:pic>
      <xdr:nvPicPr>
        <xdr:cNvPr id="2" name="Picture 4"/>
        <xdr:cNvPicPr preferRelativeResize="1">
          <a:picLocks noChangeAspect="1"/>
        </xdr:cNvPicPr>
      </xdr:nvPicPr>
      <xdr:blipFill>
        <a:blip r:embed="rId1"/>
        <a:stretch>
          <a:fillRect/>
        </a:stretch>
      </xdr:blipFill>
      <xdr:spPr>
        <a:xfrm>
          <a:off x="609600" y="666750"/>
          <a:ext cx="914400" cy="77152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R161"/>
  <sheetViews>
    <sheetView zoomScale="112" zoomScaleNormal="112" zoomScalePageLayoutView="0" workbookViewId="0" topLeftCell="A1">
      <pane xSplit="3" ySplit="7" topLeftCell="U18" activePane="bottomRight" state="frozen"/>
      <selection pane="topLeft" activeCell="C2" sqref="C2:D3"/>
      <selection pane="topRight" activeCell="C2" sqref="C2:D3"/>
      <selection pane="bottomLeft" activeCell="C2" sqref="C2:D3"/>
      <selection pane="bottomRight" activeCell="Z18" sqref="Z18"/>
    </sheetView>
  </sheetViews>
  <sheetFormatPr defaultColWidth="8.8515625" defaultRowHeight="15" outlineLevelCol="1"/>
  <cols>
    <col min="1" max="1" width="1.7109375" style="1" customWidth="1"/>
    <col min="2" max="2" width="25.421875" style="1" customWidth="1"/>
    <col min="3" max="3" width="16.57421875" style="1" customWidth="1"/>
    <col min="4" max="5" width="10.28125" style="1" customWidth="1"/>
    <col min="6" max="8" width="8.28125" style="1" customWidth="1"/>
    <col min="9" max="9" width="25.7109375" style="1" customWidth="1"/>
    <col min="10" max="10" width="15.7109375" style="1" customWidth="1"/>
    <col min="11" max="12" width="12.00390625" style="1" customWidth="1"/>
    <col min="13" max="13" width="13.140625" style="1" customWidth="1"/>
    <col min="14" max="14" width="10.7109375" style="1" customWidth="1"/>
    <col min="15" max="15" width="20.140625" style="1" customWidth="1"/>
    <col min="16" max="21" width="12.28125" style="1" customWidth="1" outlineLevel="1"/>
    <col min="22" max="22" width="12.28125" style="4" customWidth="1" outlineLevel="1"/>
    <col min="23" max="26" width="12.28125" style="1" customWidth="1" outlineLevel="1"/>
    <col min="27" max="28" width="12.28125" style="4" customWidth="1" outlineLevel="1"/>
    <col min="29" max="41" width="12.28125" style="1" customWidth="1" outlineLevel="1"/>
    <col min="42" max="42" width="61.8515625" style="2" customWidth="1"/>
    <col min="43" max="43" width="9.8515625" style="2" customWidth="1"/>
    <col min="44" max="44" width="25.00390625" style="2" customWidth="1"/>
    <col min="45" max="16384" width="8.8515625" style="1" customWidth="1"/>
  </cols>
  <sheetData>
    <row r="1" spans="1:5" ht="15">
      <c r="A1" s="135"/>
      <c r="B1" s="94" t="s">
        <v>212</v>
      </c>
      <c r="C1" s="384" t="s">
        <v>292</v>
      </c>
      <c r="D1" s="100"/>
      <c r="E1" s="245" t="s">
        <v>149</v>
      </c>
    </row>
    <row r="2" spans="1:44" s="45" customFormat="1" ht="15">
      <c r="A2" s="135"/>
      <c r="B2" s="222">
        <v>2018</v>
      </c>
      <c r="C2" s="385"/>
      <c r="D2" s="1"/>
      <c r="E2" s="1"/>
      <c r="V2" s="46"/>
      <c r="AA2" s="46"/>
      <c r="AB2" s="46"/>
      <c r="AP2" s="47"/>
      <c r="AQ2" s="47"/>
      <c r="AR2" s="47"/>
    </row>
    <row r="3" spans="1:44" s="45" customFormat="1" ht="40.5" customHeight="1">
      <c r="A3" s="135"/>
      <c r="B3" s="388" t="s">
        <v>32</v>
      </c>
      <c r="C3" s="389"/>
      <c r="D3" s="95"/>
      <c r="E3" s="95"/>
      <c r="F3" s="95"/>
      <c r="G3" s="95"/>
      <c r="H3" s="95"/>
      <c r="I3" s="95"/>
      <c r="J3" s="95"/>
      <c r="K3" s="95"/>
      <c r="L3" s="96"/>
      <c r="M3" s="126" t="s">
        <v>46</v>
      </c>
      <c r="N3" s="392"/>
      <c r="O3" s="392"/>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8"/>
      <c r="AQ3" s="97"/>
      <c r="AR3" s="48"/>
    </row>
    <row r="4" spans="1:44" s="45" customFormat="1" ht="15.75" customHeight="1">
      <c r="A4" s="135"/>
      <c r="B4" s="382" t="s">
        <v>33</v>
      </c>
      <c r="C4" s="383" t="s">
        <v>34</v>
      </c>
      <c r="D4" s="383" t="s">
        <v>43</v>
      </c>
      <c r="E4" s="383" t="s">
        <v>44</v>
      </c>
      <c r="F4" s="383" t="s">
        <v>35</v>
      </c>
      <c r="G4" s="367" t="s">
        <v>208</v>
      </c>
      <c r="H4" s="364" t="s">
        <v>211</v>
      </c>
      <c r="I4" s="383" t="s">
        <v>36</v>
      </c>
      <c r="J4" s="383" t="s">
        <v>41</v>
      </c>
      <c r="K4" s="364" t="s">
        <v>37</v>
      </c>
      <c r="L4" s="364" t="s">
        <v>134</v>
      </c>
      <c r="M4" s="379" t="s">
        <v>126</v>
      </c>
      <c r="N4" s="376" t="s">
        <v>209</v>
      </c>
      <c r="O4" s="376" t="s">
        <v>38</v>
      </c>
      <c r="P4" s="215" t="s">
        <v>103</v>
      </c>
      <c r="Q4" s="216"/>
      <c r="R4" s="216"/>
      <c r="S4" s="216"/>
      <c r="T4" s="216"/>
      <c r="U4" s="216"/>
      <c r="V4" s="216"/>
      <c r="W4" s="216"/>
      <c r="X4" s="216"/>
      <c r="Y4" s="216"/>
      <c r="Z4" s="216"/>
      <c r="AA4" s="216"/>
      <c r="AB4" s="217"/>
      <c r="AC4" s="218" t="s">
        <v>102</v>
      </c>
      <c r="AD4" s="219"/>
      <c r="AE4" s="219"/>
      <c r="AF4" s="219"/>
      <c r="AG4" s="219"/>
      <c r="AH4" s="219"/>
      <c r="AI4" s="219"/>
      <c r="AJ4" s="219"/>
      <c r="AK4" s="219"/>
      <c r="AL4" s="219"/>
      <c r="AM4" s="219"/>
      <c r="AN4" s="219"/>
      <c r="AO4" s="220"/>
      <c r="AP4" s="379" t="s">
        <v>214</v>
      </c>
      <c r="AQ4" s="376" t="s">
        <v>40</v>
      </c>
      <c r="AR4" s="376" t="s">
        <v>39</v>
      </c>
    </row>
    <row r="5" spans="1:44" s="45" customFormat="1" ht="11.25" customHeight="1">
      <c r="A5" s="135"/>
      <c r="B5" s="382"/>
      <c r="C5" s="383"/>
      <c r="D5" s="383"/>
      <c r="E5" s="383"/>
      <c r="F5" s="383"/>
      <c r="G5" s="368"/>
      <c r="H5" s="365"/>
      <c r="I5" s="383"/>
      <c r="J5" s="383"/>
      <c r="K5" s="365"/>
      <c r="L5" s="365"/>
      <c r="M5" s="380"/>
      <c r="N5" s="376"/>
      <c r="O5" s="376"/>
      <c r="P5" s="369" t="s">
        <v>105</v>
      </c>
      <c r="Q5" s="369" t="s">
        <v>106</v>
      </c>
      <c r="R5" s="369" t="s">
        <v>107</v>
      </c>
      <c r="S5" s="369" t="s">
        <v>108</v>
      </c>
      <c r="T5" s="369" t="s">
        <v>113</v>
      </c>
      <c r="U5" s="373" t="s">
        <v>114</v>
      </c>
      <c r="V5" s="370" t="s">
        <v>8</v>
      </c>
      <c r="W5" s="374" t="s">
        <v>109</v>
      </c>
      <c r="X5" s="374" t="s">
        <v>110</v>
      </c>
      <c r="Y5" s="374" t="s">
        <v>111</v>
      </c>
      <c r="Z5" s="374" t="s">
        <v>112</v>
      </c>
      <c r="AA5" s="374" t="s">
        <v>115</v>
      </c>
      <c r="AB5" s="373" t="s">
        <v>116</v>
      </c>
      <c r="AC5" s="372" t="str">
        <f aca="true" t="shared" si="0" ref="AC5:AH5">P5</f>
        <v>2017
Planirano (PI)</v>
      </c>
      <c r="AD5" s="372" t="str">
        <f t="shared" si="0"/>
        <v>2018
Planirano (PI)</v>
      </c>
      <c r="AE5" s="372" t="str">
        <f t="shared" si="0"/>
        <v>2019
Planirano (PI)</v>
      </c>
      <c r="AF5" s="372" t="str">
        <f t="shared" si="0"/>
        <v>2020
Planirano (PI)</v>
      </c>
      <c r="AG5" s="372" t="str">
        <f t="shared" si="0"/>
        <v>2021
Planirano (PI)</v>
      </c>
      <c r="AH5" s="373" t="str">
        <f t="shared" si="0"/>
        <v>2022
Planirano (PI)</v>
      </c>
      <c r="AI5" s="370" t="s">
        <v>8</v>
      </c>
      <c r="AJ5" s="377" t="str">
        <f aca="true" t="shared" si="1" ref="AJ5:AO5">W5</f>
        <v>2017 Realizovano</v>
      </c>
      <c r="AK5" s="377" t="str">
        <f t="shared" si="1"/>
        <v>2018 Realizovano</v>
      </c>
      <c r="AL5" s="377" t="str">
        <f t="shared" si="1"/>
        <v>2019 Realizovano</v>
      </c>
      <c r="AM5" s="377" t="str">
        <f t="shared" si="1"/>
        <v>2020 Realizovano</v>
      </c>
      <c r="AN5" s="377" t="str">
        <f t="shared" si="1"/>
        <v>2021 Realizovano</v>
      </c>
      <c r="AO5" s="373" t="str">
        <f t="shared" si="1"/>
        <v>2022 Realizovano</v>
      </c>
      <c r="AP5" s="380"/>
      <c r="AQ5" s="376"/>
      <c r="AR5" s="376"/>
    </row>
    <row r="6" spans="1:44" s="45" customFormat="1" ht="69" customHeight="1">
      <c r="A6" s="135"/>
      <c r="B6" s="382"/>
      <c r="C6" s="383"/>
      <c r="D6" s="383"/>
      <c r="E6" s="383"/>
      <c r="F6" s="383"/>
      <c r="G6" s="363"/>
      <c r="H6" s="366"/>
      <c r="I6" s="383"/>
      <c r="J6" s="383"/>
      <c r="K6" s="366"/>
      <c r="L6" s="366"/>
      <c r="M6" s="381"/>
      <c r="N6" s="376"/>
      <c r="O6" s="376"/>
      <c r="P6" s="369"/>
      <c r="Q6" s="369"/>
      <c r="R6" s="369"/>
      <c r="S6" s="369"/>
      <c r="T6" s="369"/>
      <c r="U6" s="373"/>
      <c r="V6" s="371"/>
      <c r="W6" s="375"/>
      <c r="X6" s="375"/>
      <c r="Y6" s="375"/>
      <c r="Z6" s="375"/>
      <c r="AA6" s="375"/>
      <c r="AB6" s="373"/>
      <c r="AC6" s="372"/>
      <c r="AD6" s="372"/>
      <c r="AE6" s="372"/>
      <c r="AF6" s="372"/>
      <c r="AG6" s="372"/>
      <c r="AH6" s="373"/>
      <c r="AI6" s="371"/>
      <c r="AJ6" s="378"/>
      <c r="AK6" s="378"/>
      <c r="AL6" s="378"/>
      <c r="AM6" s="378"/>
      <c r="AN6" s="378"/>
      <c r="AO6" s="373"/>
      <c r="AP6" s="381"/>
      <c r="AQ6" s="376"/>
      <c r="AR6" s="376"/>
    </row>
    <row r="7" spans="1:44" s="55" customFormat="1" ht="11.25" customHeight="1">
      <c r="A7" s="135"/>
      <c r="B7" s="49" t="s">
        <v>48</v>
      </c>
      <c r="C7" s="50" t="s">
        <v>42</v>
      </c>
      <c r="D7" s="49"/>
      <c r="E7" s="49"/>
      <c r="F7" s="49"/>
      <c r="G7" s="49"/>
      <c r="H7" s="49"/>
      <c r="I7" s="49"/>
      <c r="J7" s="51"/>
      <c r="K7" s="51"/>
      <c r="L7" s="51"/>
      <c r="M7" s="50"/>
      <c r="N7" s="49"/>
      <c r="O7" s="49"/>
      <c r="P7" s="51"/>
      <c r="Q7" s="51"/>
      <c r="R7" s="51"/>
      <c r="S7" s="51"/>
      <c r="T7" s="51"/>
      <c r="U7" s="51"/>
      <c r="V7" s="51"/>
      <c r="W7" s="51"/>
      <c r="X7" s="51"/>
      <c r="Y7" s="51"/>
      <c r="Z7" s="51"/>
      <c r="AA7" s="51"/>
      <c r="AB7" s="51"/>
      <c r="AC7" s="51"/>
      <c r="AD7" s="51"/>
      <c r="AE7" s="51"/>
      <c r="AF7" s="51"/>
      <c r="AG7" s="51"/>
      <c r="AH7" s="51"/>
      <c r="AI7" s="51"/>
      <c r="AJ7" s="51"/>
      <c r="AK7" s="51"/>
      <c r="AL7" s="51"/>
      <c r="AM7" s="51"/>
      <c r="AN7" s="51"/>
      <c r="AO7" s="52"/>
      <c r="AP7" s="53"/>
      <c r="AQ7" s="49"/>
      <c r="AR7" s="54"/>
    </row>
    <row r="8" spans="1:44" s="43" customFormat="1" ht="24">
      <c r="A8" s="135"/>
      <c r="B8" s="44" t="s">
        <v>294</v>
      </c>
      <c r="C8" s="285" t="s">
        <v>295</v>
      </c>
      <c r="D8" s="41" t="s">
        <v>217</v>
      </c>
      <c r="E8" s="41" t="s">
        <v>215</v>
      </c>
      <c r="F8" s="79" t="s">
        <v>240</v>
      </c>
      <c r="G8" s="79" t="s">
        <v>42</v>
      </c>
      <c r="H8" s="296" t="s">
        <v>240</v>
      </c>
      <c r="I8" s="44" t="s">
        <v>336</v>
      </c>
      <c r="J8" s="90">
        <v>400000</v>
      </c>
      <c r="K8" s="42">
        <v>400000</v>
      </c>
      <c r="L8" s="290">
        <f>J8-K8</f>
        <v>0</v>
      </c>
      <c r="M8" s="223" t="s">
        <v>121</v>
      </c>
      <c r="N8" s="80" t="s">
        <v>117</v>
      </c>
      <c r="O8" s="81"/>
      <c r="P8" s="82">
        <v>100000</v>
      </c>
      <c r="Q8" s="82">
        <v>90000</v>
      </c>
      <c r="R8" s="82">
        <v>100000</v>
      </c>
      <c r="S8" s="82">
        <v>100000</v>
      </c>
      <c r="T8" s="82">
        <v>0</v>
      </c>
      <c r="U8" s="82">
        <v>0</v>
      </c>
      <c r="V8" s="56">
        <f>SUM(W8:AB8)</f>
        <v>160052.6</v>
      </c>
      <c r="W8" s="83">
        <v>89107.6</v>
      </c>
      <c r="X8" s="83">
        <v>70945</v>
      </c>
      <c r="Y8" s="83">
        <v>0</v>
      </c>
      <c r="Z8" s="83">
        <v>0</v>
      </c>
      <c r="AA8" s="83">
        <v>0</v>
      </c>
      <c r="AB8" s="83">
        <v>0</v>
      </c>
      <c r="AC8" s="82">
        <v>0</v>
      </c>
      <c r="AD8" s="82">
        <v>0</v>
      </c>
      <c r="AE8" s="82">
        <v>0</v>
      </c>
      <c r="AF8" s="82">
        <v>0</v>
      </c>
      <c r="AG8" s="82">
        <v>0</v>
      </c>
      <c r="AH8" s="82">
        <v>0</v>
      </c>
      <c r="AI8" s="56">
        <f>SUM(AJ8:AO8)</f>
        <v>0</v>
      </c>
      <c r="AJ8" s="83">
        <v>0</v>
      </c>
      <c r="AK8" s="83">
        <v>0</v>
      </c>
      <c r="AL8" s="83">
        <v>0</v>
      </c>
      <c r="AM8" s="83">
        <v>0</v>
      </c>
      <c r="AN8" s="83">
        <v>0</v>
      </c>
      <c r="AO8" s="83">
        <v>0</v>
      </c>
      <c r="AP8" s="289"/>
      <c r="AQ8" s="84">
        <v>0.8911</v>
      </c>
      <c r="AR8" s="85"/>
    </row>
    <row r="9" spans="1:44" s="43" customFormat="1" ht="42">
      <c r="A9" s="135"/>
      <c r="B9" s="44" t="s">
        <v>243</v>
      </c>
      <c r="C9" s="285" t="s">
        <v>242</v>
      </c>
      <c r="D9" s="41" t="s">
        <v>217</v>
      </c>
      <c r="E9" s="41" t="s">
        <v>216</v>
      </c>
      <c r="F9" s="79">
        <v>2017</v>
      </c>
      <c r="G9" s="79"/>
      <c r="H9" s="78" t="s">
        <v>42</v>
      </c>
      <c r="I9" s="44" t="s">
        <v>337</v>
      </c>
      <c r="J9" s="90">
        <v>1000</v>
      </c>
      <c r="K9" s="42">
        <v>1000</v>
      </c>
      <c r="L9" s="290">
        <f aca="true" t="shared" si="2" ref="L9:L72">J9-K9</f>
        <v>0</v>
      </c>
      <c r="M9" s="223" t="s">
        <v>10</v>
      </c>
      <c r="N9" s="80" t="s">
        <v>305</v>
      </c>
      <c r="O9" s="81"/>
      <c r="P9" s="82">
        <v>1000</v>
      </c>
      <c r="Q9" s="82">
        <v>0</v>
      </c>
      <c r="R9" s="82">
        <v>0</v>
      </c>
      <c r="S9" s="82">
        <v>0</v>
      </c>
      <c r="T9" s="82">
        <v>0</v>
      </c>
      <c r="U9" s="82">
        <v>0</v>
      </c>
      <c r="V9" s="56">
        <f aca="true" t="shared" si="3" ref="V9:V72">SUM(W9:AB9)</f>
        <v>3500</v>
      </c>
      <c r="W9" s="83">
        <v>1000</v>
      </c>
      <c r="X9" s="83">
        <v>2500</v>
      </c>
      <c r="Y9" s="83">
        <v>0</v>
      </c>
      <c r="Z9" s="83">
        <v>0</v>
      </c>
      <c r="AA9" s="83">
        <v>0</v>
      </c>
      <c r="AB9" s="83">
        <v>0</v>
      </c>
      <c r="AC9" s="82">
        <v>0</v>
      </c>
      <c r="AD9" s="82">
        <v>0</v>
      </c>
      <c r="AE9" s="82">
        <v>0</v>
      </c>
      <c r="AF9" s="82">
        <v>0</v>
      </c>
      <c r="AG9" s="82">
        <v>0</v>
      </c>
      <c r="AH9" s="82">
        <v>0</v>
      </c>
      <c r="AI9" s="56">
        <f aca="true" t="shared" si="4" ref="AI9:AI72">SUM(AJ9:AO9)</f>
        <v>0</v>
      </c>
      <c r="AJ9" s="83">
        <v>0</v>
      </c>
      <c r="AK9" s="83">
        <v>0</v>
      </c>
      <c r="AL9" s="83">
        <v>0</v>
      </c>
      <c r="AM9" s="83">
        <v>0</v>
      </c>
      <c r="AN9" s="83">
        <v>0</v>
      </c>
      <c r="AO9" s="83">
        <v>0</v>
      </c>
      <c r="AP9" s="298" t="s">
        <v>298</v>
      </c>
      <c r="AQ9" s="297">
        <v>1</v>
      </c>
      <c r="AR9" s="85"/>
    </row>
    <row r="10" spans="1:44" s="43" customFormat="1" ht="42">
      <c r="A10" s="135"/>
      <c r="B10" s="44" t="s">
        <v>293</v>
      </c>
      <c r="C10" s="285" t="s">
        <v>242</v>
      </c>
      <c r="D10" s="41" t="s">
        <v>217</v>
      </c>
      <c r="E10" s="41" t="s">
        <v>216</v>
      </c>
      <c r="F10" s="79" t="s">
        <v>245</v>
      </c>
      <c r="G10" s="79"/>
      <c r="H10" s="78"/>
      <c r="I10" s="44" t="s">
        <v>247</v>
      </c>
      <c r="J10" s="90">
        <v>10000</v>
      </c>
      <c r="K10" s="42">
        <v>5000</v>
      </c>
      <c r="L10" s="290">
        <f t="shared" si="2"/>
        <v>5000</v>
      </c>
      <c r="M10" s="223" t="s">
        <v>121</v>
      </c>
      <c r="N10" s="80" t="s">
        <v>117</v>
      </c>
      <c r="O10" s="81"/>
      <c r="P10" s="82">
        <v>2500</v>
      </c>
      <c r="Q10" s="82">
        <v>2500</v>
      </c>
      <c r="R10" s="82"/>
      <c r="S10" s="82"/>
      <c r="T10" s="82"/>
      <c r="U10" s="82"/>
      <c r="V10" s="56">
        <f t="shared" si="3"/>
        <v>0</v>
      </c>
      <c r="W10" s="83"/>
      <c r="X10" s="83"/>
      <c r="Y10" s="83"/>
      <c r="Z10" s="83"/>
      <c r="AA10" s="83"/>
      <c r="AB10" s="83"/>
      <c r="AC10" s="82">
        <v>2500</v>
      </c>
      <c r="AD10" s="82">
        <v>2500</v>
      </c>
      <c r="AE10" s="82"/>
      <c r="AF10" s="82"/>
      <c r="AG10" s="82"/>
      <c r="AH10" s="82"/>
      <c r="AI10" s="56">
        <f t="shared" si="4"/>
        <v>0</v>
      </c>
      <c r="AJ10" s="83"/>
      <c r="AK10" s="83"/>
      <c r="AL10" s="83"/>
      <c r="AM10" s="83"/>
      <c r="AN10" s="83"/>
      <c r="AO10" s="83"/>
      <c r="AP10" s="289"/>
      <c r="AQ10" s="84"/>
      <c r="AR10" s="85"/>
    </row>
    <row r="11" spans="1:44" s="43" customFormat="1" ht="42">
      <c r="A11" s="135"/>
      <c r="B11" s="44" t="s">
        <v>246</v>
      </c>
      <c r="C11" s="285" t="s">
        <v>242</v>
      </c>
      <c r="D11" s="41" t="s">
        <v>217</v>
      </c>
      <c r="E11" s="41" t="s">
        <v>216</v>
      </c>
      <c r="F11" s="79">
        <v>2017</v>
      </c>
      <c r="G11" s="79"/>
      <c r="H11" s="78"/>
      <c r="I11" s="44" t="s">
        <v>247</v>
      </c>
      <c r="J11" s="90">
        <v>30000</v>
      </c>
      <c r="K11" s="42">
        <v>15000</v>
      </c>
      <c r="L11" s="290">
        <f t="shared" si="2"/>
        <v>15000</v>
      </c>
      <c r="M11" s="223" t="s">
        <v>123</v>
      </c>
      <c r="N11" s="80" t="s">
        <v>305</v>
      </c>
      <c r="O11" s="304" t="s">
        <v>334</v>
      </c>
      <c r="P11" s="82">
        <v>15000</v>
      </c>
      <c r="Q11" s="82"/>
      <c r="R11" s="82"/>
      <c r="S11" s="82"/>
      <c r="T11" s="82"/>
      <c r="U11" s="82"/>
      <c r="V11" s="56">
        <f t="shared" si="3"/>
        <v>0</v>
      </c>
      <c r="W11" s="83"/>
      <c r="X11" s="83"/>
      <c r="Y11" s="83"/>
      <c r="Z11" s="83"/>
      <c r="AA11" s="83"/>
      <c r="AB11" s="83"/>
      <c r="AC11" s="82">
        <v>15000</v>
      </c>
      <c r="AD11" s="82"/>
      <c r="AE11" s="82"/>
      <c r="AF11" s="82"/>
      <c r="AG11" s="82"/>
      <c r="AH11" s="82"/>
      <c r="AI11" s="56">
        <f t="shared" si="4"/>
        <v>0</v>
      </c>
      <c r="AJ11" s="83"/>
      <c r="AK11" s="83"/>
      <c r="AL11" s="83"/>
      <c r="AM11" s="83"/>
      <c r="AN11" s="83"/>
      <c r="AO11" s="83"/>
      <c r="AP11" s="289"/>
      <c r="AQ11" s="84"/>
      <c r="AR11" s="85"/>
    </row>
    <row r="12" spans="1:44" s="43" customFormat="1" ht="42">
      <c r="A12" s="135"/>
      <c r="B12" s="44" t="s">
        <v>248</v>
      </c>
      <c r="C12" s="285" t="s">
        <v>249</v>
      </c>
      <c r="D12" s="41" t="s">
        <v>217</v>
      </c>
      <c r="E12" s="41" t="s">
        <v>244</v>
      </c>
      <c r="F12" s="79">
        <v>2017</v>
      </c>
      <c r="G12" s="79"/>
      <c r="H12" s="78"/>
      <c r="I12" s="44" t="s">
        <v>241</v>
      </c>
      <c r="J12" s="90">
        <v>2100000</v>
      </c>
      <c r="K12" s="42">
        <v>100000</v>
      </c>
      <c r="L12" s="290">
        <f t="shared" si="2"/>
        <v>2000000</v>
      </c>
      <c r="M12" s="223" t="s">
        <v>121</v>
      </c>
      <c r="N12" s="80" t="s">
        <v>117</v>
      </c>
      <c r="O12" s="81"/>
      <c r="P12" s="82">
        <v>100000</v>
      </c>
      <c r="Q12" s="82"/>
      <c r="R12" s="82"/>
      <c r="S12" s="82"/>
      <c r="T12" s="82"/>
      <c r="U12" s="82"/>
      <c r="V12" s="56">
        <f t="shared" si="3"/>
        <v>13900</v>
      </c>
      <c r="W12" s="83">
        <v>11400</v>
      </c>
      <c r="X12" s="83">
        <v>2500</v>
      </c>
      <c r="Y12" s="83">
        <v>0</v>
      </c>
      <c r="Z12" s="83"/>
      <c r="AA12" s="83"/>
      <c r="AB12" s="83"/>
      <c r="AC12" s="82">
        <v>2000000</v>
      </c>
      <c r="AD12" s="82"/>
      <c r="AE12" s="82"/>
      <c r="AF12" s="82"/>
      <c r="AG12" s="82"/>
      <c r="AH12" s="82"/>
      <c r="AI12" s="56">
        <f t="shared" si="4"/>
        <v>0</v>
      </c>
      <c r="AJ12" s="83"/>
      <c r="AK12" s="83"/>
      <c r="AL12" s="83"/>
      <c r="AM12" s="83"/>
      <c r="AN12" s="83"/>
      <c r="AO12" s="83"/>
      <c r="AP12" s="289"/>
      <c r="AQ12" s="84">
        <v>0.1869</v>
      </c>
      <c r="AR12" s="85"/>
    </row>
    <row r="13" spans="1:44" s="43" customFormat="1" ht="33.75">
      <c r="A13" s="135"/>
      <c r="B13" s="44" t="s">
        <v>250</v>
      </c>
      <c r="C13" s="285" t="s">
        <v>251</v>
      </c>
      <c r="D13" s="305" t="s">
        <v>217</v>
      </c>
      <c r="E13" s="305" t="s">
        <v>299</v>
      </c>
      <c r="F13" s="303">
        <v>2017</v>
      </c>
      <c r="G13" s="303"/>
      <c r="H13" s="303"/>
      <c r="I13" s="44" t="s">
        <v>253</v>
      </c>
      <c r="J13" s="306">
        <v>300000</v>
      </c>
      <c r="K13" s="42">
        <v>0</v>
      </c>
      <c r="L13" s="290">
        <f t="shared" si="2"/>
        <v>300000</v>
      </c>
      <c r="M13" s="223" t="s">
        <v>118</v>
      </c>
      <c r="N13" s="80" t="s">
        <v>117</v>
      </c>
      <c r="O13" s="81"/>
      <c r="P13" s="82">
        <v>0</v>
      </c>
      <c r="Q13" s="82"/>
      <c r="R13" s="82"/>
      <c r="S13" s="82"/>
      <c r="T13" s="82"/>
      <c r="U13" s="82"/>
      <c r="V13" s="56">
        <f t="shared" si="3"/>
        <v>0</v>
      </c>
      <c r="W13" s="83">
        <v>0</v>
      </c>
      <c r="X13" s="83">
        <v>0</v>
      </c>
      <c r="Y13" s="83">
        <v>0</v>
      </c>
      <c r="Z13" s="83"/>
      <c r="AA13" s="83"/>
      <c r="AB13" s="83"/>
      <c r="AC13" s="82">
        <v>70000</v>
      </c>
      <c r="AD13" s="82">
        <v>70000</v>
      </c>
      <c r="AE13" s="82">
        <v>80000</v>
      </c>
      <c r="AF13" s="82">
        <v>80000</v>
      </c>
      <c r="AG13" s="82"/>
      <c r="AH13" s="82"/>
      <c r="AI13" s="56">
        <f t="shared" si="4"/>
        <v>0</v>
      </c>
      <c r="AJ13" s="83"/>
      <c r="AK13" s="83">
        <v>0</v>
      </c>
      <c r="AL13" s="83"/>
      <c r="AM13" s="83"/>
      <c r="AN13" s="83"/>
      <c r="AO13" s="83"/>
      <c r="AP13" s="289"/>
      <c r="AQ13" s="84"/>
      <c r="AR13" s="85"/>
    </row>
    <row r="14" spans="1:44" s="43" customFormat="1" ht="33.75">
      <c r="A14" s="135"/>
      <c r="B14" s="44" t="s">
        <v>311</v>
      </c>
      <c r="C14" s="285" t="s">
        <v>251</v>
      </c>
      <c r="D14" s="41" t="s">
        <v>217</v>
      </c>
      <c r="E14" s="41" t="s">
        <v>252</v>
      </c>
      <c r="F14" s="79" t="s">
        <v>254</v>
      </c>
      <c r="G14" s="79"/>
      <c r="H14" s="78"/>
      <c r="I14" s="44" t="s">
        <v>338</v>
      </c>
      <c r="J14" s="90">
        <v>20000</v>
      </c>
      <c r="K14" s="42">
        <v>20000</v>
      </c>
      <c r="L14" s="290">
        <f t="shared" si="2"/>
        <v>0</v>
      </c>
      <c r="M14" s="223" t="s">
        <v>121</v>
      </c>
      <c r="N14" s="80" t="s">
        <v>117</v>
      </c>
      <c r="O14" s="81"/>
      <c r="P14" s="82">
        <v>5000</v>
      </c>
      <c r="Q14" s="82">
        <v>5000</v>
      </c>
      <c r="R14" s="82">
        <v>5000</v>
      </c>
      <c r="S14" s="82">
        <v>5000</v>
      </c>
      <c r="T14" s="82"/>
      <c r="U14" s="82"/>
      <c r="V14" s="56">
        <f t="shared" si="3"/>
        <v>5913</v>
      </c>
      <c r="W14" s="83">
        <v>5913</v>
      </c>
      <c r="X14" s="83"/>
      <c r="Y14" s="83"/>
      <c r="Z14" s="83"/>
      <c r="AA14" s="83"/>
      <c r="AB14" s="83"/>
      <c r="AC14" s="82"/>
      <c r="AD14" s="82"/>
      <c r="AE14" s="82"/>
      <c r="AF14" s="82"/>
      <c r="AG14" s="82"/>
      <c r="AH14" s="82"/>
      <c r="AI14" s="56">
        <f t="shared" si="4"/>
        <v>0</v>
      </c>
      <c r="AJ14" s="83"/>
      <c r="AK14" s="83"/>
      <c r="AL14" s="83"/>
      <c r="AM14" s="83"/>
      <c r="AN14" s="83"/>
      <c r="AO14" s="83"/>
      <c r="AP14" s="289"/>
      <c r="AQ14" s="84">
        <v>0.2253</v>
      </c>
      <c r="AR14" s="85"/>
    </row>
    <row r="15" spans="1:44" s="43" customFormat="1" ht="45">
      <c r="A15" s="135"/>
      <c r="B15" s="44" t="s">
        <v>306</v>
      </c>
      <c r="C15" s="307" t="s">
        <v>307</v>
      </c>
      <c r="D15" s="41" t="s">
        <v>217</v>
      </c>
      <c r="E15" s="41" t="s">
        <v>308</v>
      </c>
      <c r="F15" s="79" t="s">
        <v>309</v>
      </c>
      <c r="G15" s="79"/>
      <c r="H15" s="78"/>
      <c r="I15" s="44" t="s">
        <v>310</v>
      </c>
      <c r="J15" s="90">
        <v>120000</v>
      </c>
      <c r="K15" s="42">
        <v>48000</v>
      </c>
      <c r="L15" s="290">
        <f t="shared" si="2"/>
        <v>72000</v>
      </c>
      <c r="M15" s="223" t="s">
        <v>121</v>
      </c>
      <c r="N15" s="80" t="s">
        <v>117</v>
      </c>
      <c r="O15" s="81"/>
      <c r="P15" s="82"/>
      <c r="Q15" s="82">
        <v>16000</v>
      </c>
      <c r="R15" s="82">
        <v>16000</v>
      </c>
      <c r="S15" s="82">
        <v>16000</v>
      </c>
      <c r="T15" s="82"/>
      <c r="U15" s="82"/>
      <c r="V15" s="56">
        <f t="shared" si="3"/>
        <v>0</v>
      </c>
      <c r="W15" s="83"/>
      <c r="X15" s="83"/>
      <c r="Y15" s="83"/>
      <c r="Z15" s="83"/>
      <c r="AA15" s="83"/>
      <c r="AB15" s="83"/>
      <c r="AC15" s="82"/>
      <c r="AD15" s="82">
        <v>24000</v>
      </c>
      <c r="AE15" s="82">
        <v>24000</v>
      </c>
      <c r="AF15" s="82">
        <v>24000</v>
      </c>
      <c r="AG15" s="82"/>
      <c r="AH15" s="82"/>
      <c r="AI15" s="56">
        <f t="shared" si="4"/>
        <v>0</v>
      </c>
      <c r="AJ15" s="83"/>
      <c r="AK15" s="83"/>
      <c r="AL15" s="83"/>
      <c r="AM15" s="83"/>
      <c r="AN15" s="83"/>
      <c r="AO15" s="83"/>
      <c r="AP15" s="289"/>
      <c r="AQ15" s="84"/>
      <c r="AR15" s="85"/>
    </row>
    <row r="16" spans="1:44" s="43" customFormat="1" ht="31.5">
      <c r="A16" s="135"/>
      <c r="B16" s="308" t="s">
        <v>312</v>
      </c>
      <c r="C16" s="285" t="s">
        <v>251</v>
      </c>
      <c r="D16" s="41" t="s">
        <v>217</v>
      </c>
      <c r="E16" s="41" t="s">
        <v>315</v>
      </c>
      <c r="F16" s="79" t="s">
        <v>309</v>
      </c>
      <c r="G16" s="79"/>
      <c r="H16" s="78"/>
      <c r="I16" s="44" t="s">
        <v>310</v>
      </c>
      <c r="J16" s="90">
        <v>4000</v>
      </c>
      <c r="K16" s="42">
        <v>0</v>
      </c>
      <c r="L16" s="290">
        <f t="shared" si="2"/>
        <v>4000</v>
      </c>
      <c r="M16" s="223" t="s">
        <v>118</v>
      </c>
      <c r="N16" s="80" t="s">
        <v>117</v>
      </c>
      <c r="O16" s="81" t="s">
        <v>313</v>
      </c>
      <c r="P16" s="82"/>
      <c r="Q16" s="82">
        <v>2000</v>
      </c>
      <c r="R16" s="82">
        <v>2000</v>
      </c>
      <c r="S16" s="82"/>
      <c r="T16" s="82"/>
      <c r="U16" s="82"/>
      <c r="V16" s="56">
        <f t="shared" si="3"/>
        <v>0</v>
      </c>
      <c r="W16" s="83"/>
      <c r="X16" s="83"/>
      <c r="Y16" s="83"/>
      <c r="Z16" s="83"/>
      <c r="AA16" s="83"/>
      <c r="AB16" s="83"/>
      <c r="AC16" s="82"/>
      <c r="AD16" s="82"/>
      <c r="AE16" s="82"/>
      <c r="AF16" s="82"/>
      <c r="AG16" s="82"/>
      <c r="AH16" s="82"/>
      <c r="AI16" s="56">
        <f t="shared" si="4"/>
        <v>0</v>
      </c>
      <c r="AJ16" s="83"/>
      <c r="AK16" s="83"/>
      <c r="AL16" s="83"/>
      <c r="AM16" s="83"/>
      <c r="AN16" s="83"/>
      <c r="AO16" s="83"/>
      <c r="AP16" s="289"/>
      <c r="AQ16" s="84"/>
      <c r="AR16" s="85"/>
    </row>
    <row r="17" spans="1:44" s="43" customFormat="1" ht="45">
      <c r="A17" s="135"/>
      <c r="B17" s="44" t="s">
        <v>314</v>
      </c>
      <c r="C17" s="44" t="s">
        <v>251</v>
      </c>
      <c r="D17" s="41" t="s">
        <v>217</v>
      </c>
      <c r="E17" s="41" t="s">
        <v>315</v>
      </c>
      <c r="F17" s="79" t="s">
        <v>309</v>
      </c>
      <c r="G17" s="79"/>
      <c r="H17" s="78"/>
      <c r="I17" s="44" t="s">
        <v>339</v>
      </c>
      <c r="J17" s="90">
        <v>100000</v>
      </c>
      <c r="K17" s="42">
        <v>21000</v>
      </c>
      <c r="L17" s="290">
        <f t="shared" si="2"/>
        <v>79000</v>
      </c>
      <c r="M17" s="223" t="s">
        <v>121</v>
      </c>
      <c r="N17" s="80" t="s">
        <v>117</v>
      </c>
      <c r="O17" s="81"/>
      <c r="P17" s="82"/>
      <c r="Q17" s="82">
        <v>7000</v>
      </c>
      <c r="R17" s="82">
        <v>7000</v>
      </c>
      <c r="S17" s="82">
        <v>7000</v>
      </c>
      <c r="T17" s="82"/>
      <c r="U17" s="82"/>
      <c r="V17" s="56">
        <f t="shared" si="3"/>
        <v>36178.75</v>
      </c>
      <c r="W17" s="83"/>
      <c r="X17" s="83">
        <v>36178.75</v>
      </c>
      <c r="Y17" s="83"/>
      <c r="Z17" s="83"/>
      <c r="AA17" s="83"/>
      <c r="AB17" s="83"/>
      <c r="AC17" s="82"/>
      <c r="AD17" s="82">
        <v>25000</v>
      </c>
      <c r="AE17" s="82">
        <v>25000</v>
      </c>
      <c r="AF17" s="82">
        <v>25000</v>
      </c>
      <c r="AG17" s="82"/>
      <c r="AH17" s="82"/>
      <c r="AI17" s="56">
        <f t="shared" si="4"/>
        <v>0</v>
      </c>
      <c r="AJ17" s="83"/>
      <c r="AK17" s="83"/>
      <c r="AL17" s="83"/>
      <c r="AM17" s="83"/>
      <c r="AN17" s="83"/>
      <c r="AO17" s="83"/>
      <c r="AP17" s="289"/>
      <c r="AQ17" s="84"/>
      <c r="AR17" s="85"/>
    </row>
    <row r="18" spans="1:44" s="43" customFormat="1" ht="45">
      <c r="A18" s="135"/>
      <c r="B18" s="44" t="s">
        <v>316</v>
      </c>
      <c r="C18" s="44" t="s">
        <v>251</v>
      </c>
      <c r="D18" s="41" t="s">
        <v>217</v>
      </c>
      <c r="E18" s="41" t="s">
        <v>315</v>
      </c>
      <c r="F18" s="79" t="s">
        <v>309</v>
      </c>
      <c r="G18" s="79"/>
      <c r="H18" s="78"/>
      <c r="I18" s="44" t="s">
        <v>290</v>
      </c>
      <c r="J18" s="90">
        <v>100000</v>
      </c>
      <c r="K18" s="42">
        <v>21000</v>
      </c>
      <c r="L18" s="290">
        <f t="shared" si="2"/>
        <v>79000</v>
      </c>
      <c r="M18" s="223" t="s">
        <v>118</v>
      </c>
      <c r="N18" s="80" t="s">
        <v>117</v>
      </c>
      <c r="O18" s="81"/>
      <c r="P18" s="82"/>
      <c r="Q18" s="82">
        <v>7000</v>
      </c>
      <c r="R18" s="82">
        <v>7000</v>
      </c>
      <c r="S18" s="82">
        <v>7000</v>
      </c>
      <c r="T18" s="82"/>
      <c r="U18" s="82"/>
      <c r="V18" s="56">
        <f t="shared" si="3"/>
        <v>0</v>
      </c>
      <c r="W18" s="83"/>
      <c r="X18" s="83"/>
      <c r="Y18" s="83"/>
      <c r="Z18" s="83"/>
      <c r="AA18" s="83"/>
      <c r="AB18" s="83"/>
      <c r="AC18" s="82"/>
      <c r="AD18" s="82">
        <v>25000</v>
      </c>
      <c r="AE18" s="82">
        <v>25000</v>
      </c>
      <c r="AF18" s="82">
        <v>29000</v>
      </c>
      <c r="AG18" s="82"/>
      <c r="AH18" s="82"/>
      <c r="AI18" s="56">
        <f t="shared" si="4"/>
        <v>0</v>
      </c>
      <c r="AJ18" s="83"/>
      <c r="AK18" s="83"/>
      <c r="AL18" s="83"/>
      <c r="AM18" s="83"/>
      <c r="AN18" s="83"/>
      <c r="AO18" s="83"/>
      <c r="AP18" s="289"/>
      <c r="AQ18" s="84"/>
      <c r="AR18" s="85"/>
    </row>
    <row r="19" spans="1:44" s="43" customFormat="1" ht="15">
      <c r="A19" s="135"/>
      <c r="B19" s="44"/>
      <c r="C19" s="285"/>
      <c r="D19" s="41"/>
      <c r="E19" s="41"/>
      <c r="F19" s="79"/>
      <c r="G19" s="79"/>
      <c r="H19" s="78"/>
      <c r="I19" s="44"/>
      <c r="J19" s="90"/>
      <c r="K19" s="42"/>
      <c r="L19" s="290">
        <f t="shared" si="2"/>
        <v>0</v>
      </c>
      <c r="M19" s="223"/>
      <c r="N19" s="80"/>
      <c r="O19" s="81"/>
      <c r="P19" s="82"/>
      <c r="Q19" s="82"/>
      <c r="R19" s="82"/>
      <c r="S19" s="82"/>
      <c r="T19" s="82"/>
      <c r="U19" s="82"/>
      <c r="V19" s="56">
        <f t="shared" si="3"/>
        <v>0</v>
      </c>
      <c r="W19" s="83"/>
      <c r="X19" s="83"/>
      <c r="Y19" s="83"/>
      <c r="Z19" s="83"/>
      <c r="AA19" s="83"/>
      <c r="AB19" s="83"/>
      <c r="AC19" s="82"/>
      <c r="AD19" s="82"/>
      <c r="AE19" s="82"/>
      <c r="AF19" s="82"/>
      <c r="AG19" s="82"/>
      <c r="AH19" s="82"/>
      <c r="AI19" s="56">
        <f t="shared" si="4"/>
        <v>0</v>
      </c>
      <c r="AJ19" s="83"/>
      <c r="AK19" s="83"/>
      <c r="AL19" s="83"/>
      <c r="AM19" s="83"/>
      <c r="AN19" s="83"/>
      <c r="AO19" s="83"/>
      <c r="AP19" s="289"/>
      <c r="AQ19" s="84"/>
      <c r="AR19" s="85"/>
    </row>
    <row r="20" spans="1:44" s="43" customFormat="1" ht="15">
      <c r="A20" s="135"/>
      <c r="B20" s="44"/>
      <c r="C20" s="285"/>
      <c r="D20" s="41"/>
      <c r="E20" s="41"/>
      <c r="F20" s="79"/>
      <c r="G20" s="79"/>
      <c r="H20" s="78"/>
      <c r="I20" s="44"/>
      <c r="J20" s="90"/>
      <c r="K20" s="42"/>
      <c r="L20" s="290">
        <f t="shared" si="2"/>
        <v>0</v>
      </c>
      <c r="M20" s="223"/>
      <c r="N20" s="80"/>
      <c r="O20" s="81"/>
      <c r="P20" s="82"/>
      <c r="Q20" s="82"/>
      <c r="R20" s="82"/>
      <c r="S20" s="82"/>
      <c r="T20" s="82"/>
      <c r="U20" s="82"/>
      <c r="V20" s="56">
        <f t="shared" si="3"/>
        <v>0</v>
      </c>
      <c r="W20" s="83"/>
      <c r="X20" s="83"/>
      <c r="Y20" s="83"/>
      <c r="Z20" s="83"/>
      <c r="AA20" s="83"/>
      <c r="AB20" s="83"/>
      <c r="AC20" s="82"/>
      <c r="AD20" s="82"/>
      <c r="AE20" s="82"/>
      <c r="AF20" s="82"/>
      <c r="AG20" s="82"/>
      <c r="AH20" s="82"/>
      <c r="AI20" s="56">
        <f t="shared" si="4"/>
        <v>0</v>
      </c>
      <c r="AJ20" s="83"/>
      <c r="AK20" s="83"/>
      <c r="AL20" s="83"/>
      <c r="AM20" s="83"/>
      <c r="AN20" s="83"/>
      <c r="AO20" s="83"/>
      <c r="AP20" s="289"/>
      <c r="AQ20" s="84"/>
      <c r="AR20" s="85"/>
    </row>
    <row r="21" spans="1:44" s="43" customFormat="1" ht="15">
      <c r="A21" s="135"/>
      <c r="B21" s="44"/>
      <c r="C21" s="285"/>
      <c r="D21" s="41"/>
      <c r="E21" s="41"/>
      <c r="F21" s="79"/>
      <c r="G21" s="79"/>
      <c r="H21" s="78"/>
      <c r="I21" s="44"/>
      <c r="J21" s="90"/>
      <c r="K21" s="42"/>
      <c r="L21" s="290">
        <f t="shared" si="2"/>
        <v>0</v>
      </c>
      <c r="M21" s="223"/>
      <c r="N21" s="80"/>
      <c r="O21" s="81"/>
      <c r="P21" s="82"/>
      <c r="Q21" s="82"/>
      <c r="R21" s="82"/>
      <c r="S21" s="82"/>
      <c r="T21" s="82"/>
      <c r="U21" s="82"/>
      <c r="V21" s="56">
        <f t="shared" si="3"/>
        <v>0</v>
      </c>
      <c r="W21" s="83"/>
      <c r="X21" s="83"/>
      <c r="Y21" s="83"/>
      <c r="Z21" s="83"/>
      <c r="AA21" s="83"/>
      <c r="AB21" s="83"/>
      <c r="AC21" s="82"/>
      <c r="AD21" s="82"/>
      <c r="AE21" s="82"/>
      <c r="AF21" s="82"/>
      <c r="AG21" s="82"/>
      <c r="AH21" s="82"/>
      <c r="AI21" s="56">
        <f t="shared" si="4"/>
        <v>0</v>
      </c>
      <c r="AJ21" s="83"/>
      <c r="AK21" s="83"/>
      <c r="AL21" s="83"/>
      <c r="AM21" s="83"/>
      <c r="AN21" s="83"/>
      <c r="AO21" s="83"/>
      <c r="AP21" s="289"/>
      <c r="AQ21" s="84"/>
      <c r="AR21" s="85"/>
    </row>
    <row r="22" spans="1:44" s="43" customFormat="1" ht="15">
      <c r="A22" s="135"/>
      <c r="B22" s="44"/>
      <c r="C22" s="285"/>
      <c r="D22" s="41"/>
      <c r="E22" s="41"/>
      <c r="F22" s="79"/>
      <c r="G22" s="79"/>
      <c r="H22" s="78"/>
      <c r="I22" s="44"/>
      <c r="J22" s="90"/>
      <c r="K22" s="42"/>
      <c r="L22" s="290">
        <f t="shared" si="2"/>
        <v>0</v>
      </c>
      <c r="M22" s="223"/>
      <c r="N22" s="80"/>
      <c r="O22" s="81"/>
      <c r="P22" s="82"/>
      <c r="Q22" s="82"/>
      <c r="R22" s="82"/>
      <c r="S22" s="82"/>
      <c r="T22" s="82"/>
      <c r="U22" s="82"/>
      <c r="V22" s="56">
        <f t="shared" si="3"/>
        <v>0</v>
      </c>
      <c r="W22" s="83"/>
      <c r="X22" s="83"/>
      <c r="Y22" s="83"/>
      <c r="Z22" s="83"/>
      <c r="AA22" s="83"/>
      <c r="AB22" s="83"/>
      <c r="AC22" s="82"/>
      <c r="AD22" s="82"/>
      <c r="AE22" s="82"/>
      <c r="AF22" s="82"/>
      <c r="AG22" s="82"/>
      <c r="AH22" s="82"/>
      <c r="AI22" s="56">
        <f t="shared" si="4"/>
        <v>0</v>
      </c>
      <c r="AJ22" s="83"/>
      <c r="AK22" s="83"/>
      <c r="AL22" s="83"/>
      <c r="AM22" s="83"/>
      <c r="AN22" s="83"/>
      <c r="AO22" s="83"/>
      <c r="AP22" s="289"/>
      <c r="AQ22" s="84"/>
      <c r="AR22" s="85"/>
    </row>
    <row r="23" spans="1:44" s="43" customFormat="1" ht="15">
      <c r="A23" s="135"/>
      <c r="B23" s="44"/>
      <c r="C23" s="285"/>
      <c r="D23" s="41"/>
      <c r="E23" s="41"/>
      <c r="F23" s="79"/>
      <c r="G23" s="79"/>
      <c r="H23" s="78"/>
      <c r="I23" s="44"/>
      <c r="J23" s="90"/>
      <c r="K23" s="42"/>
      <c r="L23" s="290">
        <f t="shared" si="2"/>
        <v>0</v>
      </c>
      <c r="M23" s="223"/>
      <c r="N23" s="80"/>
      <c r="O23" s="81"/>
      <c r="P23" s="82"/>
      <c r="Q23" s="82"/>
      <c r="R23" s="82"/>
      <c r="S23" s="82"/>
      <c r="T23" s="82"/>
      <c r="U23" s="82"/>
      <c r="V23" s="56">
        <f t="shared" si="3"/>
        <v>0</v>
      </c>
      <c r="W23" s="83"/>
      <c r="X23" s="83"/>
      <c r="Y23" s="83"/>
      <c r="Z23" s="83"/>
      <c r="AA23" s="83"/>
      <c r="AB23" s="83"/>
      <c r="AC23" s="82"/>
      <c r="AD23" s="82"/>
      <c r="AE23" s="82"/>
      <c r="AF23" s="82"/>
      <c r="AG23" s="82"/>
      <c r="AH23" s="82"/>
      <c r="AI23" s="56">
        <f t="shared" si="4"/>
        <v>0</v>
      </c>
      <c r="AJ23" s="83"/>
      <c r="AK23" s="83"/>
      <c r="AL23" s="83"/>
      <c r="AM23" s="83"/>
      <c r="AN23" s="83"/>
      <c r="AO23" s="83"/>
      <c r="AP23" s="289"/>
      <c r="AQ23" s="84"/>
      <c r="AR23" s="85"/>
    </row>
    <row r="24" spans="1:44" s="43" customFormat="1" ht="15">
      <c r="A24" s="135"/>
      <c r="B24" s="44"/>
      <c r="C24" s="285"/>
      <c r="D24" s="41"/>
      <c r="E24" s="41"/>
      <c r="F24" s="79"/>
      <c r="G24" s="79"/>
      <c r="H24" s="78"/>
      <c r="I24" s="44"/>
      <c r="J24" s="90"/>
      <c r="K24" s="42"/>
      <c r="L24" s="290">
        <f t="shared" si="2"/>
        <v>0</v>
      </c>
      <c r="M24" s="223"/>
      <c r="N24" s="80"/>
      <c r="O24" s="81"/>
      <c r="P24" s="82"/>
      <c r="Q24" s="82"/>
      <c r="R24" s="82"/>
      <c r="S24" s="82"/>
      <c r="T24" s="82"/>
      <c r="U24" s="82"/>
      <c r="V24" s="56">
        <f t="shared" si="3"/>
        <v>0</v>
      </c>
      <c r="W24" s="83"/>
      <c r="X24" s="83"/>
      <c r="Y24" s="83"/>
      <c r="Z24" s="83"/>
      <c r="AA24" s="83"/>
      <c r="AB24" s="83"/>
      <c r="AC24" s="82"/>
      <c r="AD24" s="82"/>
      <c r="AE24" s="82"/>
      <c r="AF24" s="82"/>
      <c r="AG24" s="82"/>
      <c r="AH24" s="82"/>
      <c r="AI24" s="56">
        <f t="shared" si="4"/>
        <v>0</v>
      </c>
      <c r="AJ24" s="83"/>
      <c r="AK24" s="83"/>
      <c r="AL24" s="83"/>
      <c r="AM24" s="83"/>
      <c r="AN24" s="83"/>
      <c r="AO24" s="83"/>
      <c r="AP24" s="289"/>
      <c r="AQ24" s="84"/>
      <c r="AR24" s="85"/>
    </row>
    <row r="25" spans="1:44" s="43" customFormat="1" ht="15">
      <c r="A25" s="135"/>
      <c r="B25" s="44"/>
      <c r="C25" s="285"/>
      <c r="D25" s="41"/>
      <c r="E25" s="41"/>
      <c r="F25" s="79"/>
      <c r="G25" s="79"/>
      <c r="H25" s="78"/>
      <c r="I25" s="44"/>
      <c r="J25" s="90"/>
      <c r="K25" s="42"/>
      <c r="L25" s="290">
        <f t="shared" si="2"/>
        <v>0</v>
      </c>
      <c r="M25" s="223"/>
      <c r="N25" s="80"/>
      <c r="O25" s="81"/>
      <c r="P25" s="82"/>
      <c r="Q25" s="82"/>
      <c r="R25" s="82"/>
      <c r="S25" s="82"/>
      <c r="T25" s="82"/>
      <c r="U25" s="82"/>
      <c r="V25" s="56">
        <f t="shared" si="3"/>
        <v>0</v>
      </c>
      <c r="W25" s="83"/>
      <c r="X25" s="83"/>
      <c r="Y25" s="83"/>
      <c r="Z25" s="83"/>
      <c r="AA25" s="83"/>
      <c r="AB25" s="83"/>
      <c r="AC25" s="82"/>
      <c r="AD25" s="82"/>
      <c r="AE25" s="82"/>
      <c r="AF25" s="82"/>
      <c r="AG25" s="82"/>
      <c r="AH25" s="82"/>
      <c r="AI25" s="56">
        <f t="shared" si="4"/>
        <v>0</v>
      </c>
      <c r="AJ25" s="83"/>
      <c r="AK25" s="83"/>
      <c r="AL25" s="83"/>
      <c r="AM25" s="83"/>
      <c r="AN25" s="83"/>
      <c r="AO25" s="83"/>
      <c r="AP25" s="289"/>
      <c r="AQ25" s="84"/>
      <c r="AR25" s="85"/>
    </row>
    <row r="26" spans="1:44" s="43" customFormat="1" ht="15">
      <c r="A26" s="135"/>
      <c r="B26" s="44"/>
      <c r="C26" s="285"/>
      <c r="D26" s="41"/>
      <c r="E26" s="41"/>
      <c r="F26" s="79"/>
      <c r="G26" s="79"/>
      <c r="H26" s="78"/>
      <c r="I26" s="44"/>
      <c r="J26" s="90"/>
      <c r="K26" s="42"/>
      <c r="L26" s="290">
        <f t="shared" si="2"/>
        <v>0</v>
      </c>
      <c r="M26" s="223"/>
      <c r="N26" s="80"/>
      <c r="O26" s="81"/>
      <c r="P26" s="82"/>
      <c r="Q26" s="82"/>
      <c r="R26" s="82"/>
      <c r="S26" s="82"/>
      <c r="T26" s="82"/>
      <c r="U26" s="82"/>
      <c r="V26" s="56">
        <f t="shared" si="3"/>
        <v>0</v>
      </c>
      <c r="W26" s="83"/>
      <c r="X26" s="83"/>
      <c r="Y26" s="83"/>
      <c r="Z26" s="83"/>
      <c r="AA26" s="83"/>
      <c r="AB26" s="83"/>
      <c r="AC26" s="82"/>
      <c r="AD26" s="82"/>
      <c r="AE26" s="82"/>
      <c r="AF26" s="82"/>
      <c r="AG26" s="82"/>
      <c r="AH26" s="82"/>
      <c r="AI26" s="56">
        <f t="shared" si="4"/>
        <v>0</v>
      </c>
      <c r="AJ26" s="83"/>
      <c r="AK26" s="83"/>
      <c r="AL26" s="83"/>
      <c r="AM26" s="83"/>
      <c r="AN26" s="83"/>
      <c r="AO26" s="83"/>
      <c r="AP26" s="289"/>
      <c r="AQ26" s="84"/>
      <c r="AR26" s="85"/>
    </row>
    <row r="27" spans="1:44" s="43" customFormat="1" ht="15">
      <c r="A27" s="135"/>
      <c r="B27" s="44"/>
      <c r="C27" s="285"/>
      <c r="D27" s="41"/>
      <c r="E27" s="41"/>
      <c r="F27" s="79"/>
      <c r="G27" s="79"/>
      <c r="H27" s="78"/>
      <c r="I27" s="44"/>
      <c r="J27" s="90"/>
      <c r="K27" s="42"/>
      <c r="L27" s="290">
        <f t="shared" si="2"/>
        <v>0</v>
      </c>
      <c r="M27" s="223"/>
      <c r="N27" s="80"/>
      <c r="O27" s="81"/>
      <c r="P27" s="82"/>
      <c r="Q27" s="82"/>
      <c r="R27" s="82"/>
      <c r="S27" s="82"/>
      <c r="T27" s="82"/>
      <c r="U27" s="82"/>
      <c r="V27" s="56">
        <f t="shared" si="3"/>
        <v>0</v>
      </c>
      <c r="W27" s="83"/>
      <c r="X27" s="83"/>
      <c r="Y27" s="83"/>
      <c r="Z27" s="83"/>
      <c r="AA27" s="83"/>
      <c r="AB27" s="83"/>
      <c r="AC27" s="82"/>
      <c r="AD27" s="82"/>
      <c r="AE27" s="82"/>
      <c r="AF27" s="82"/>
      <c r="AG27" s="82"/>
      <c r="AH27" s="82"/>
      <c r="AI27" s="56">
        <f t="shared" si="4"/>
        <v>0</v>
      </c>
      <c r="AJ27" s="83"/>
      <c r="AK27" s="83"/>
      <c r="AL27" s="83"/>
      <c r="AM27" s="83"/>
      <c r="AN27" s="83"/>
      <c r="AO27" s="83"/>
      <c r="AP27" s="289"/>
      <c r="AQ27" s="84"/>
      <c r="AR27" s="85"/>
    </row>
    <row r="28" spans="1:44" s="43" customFormat="1" ht="15">
      <c r="A28" s="135"/>
      <c r="B28" s="44"/>
      <c r="C28" s="285"/>
      <c r="D28" s="41"/>
      <c r="E28" s="41"/>
      <c r="F28" s="79"/>
      <c r="G28" s="79"/>
      <c r="H28" s="78"/>
      <c r="I28" s="44"/>
      <c r="J28" s="90"/>
      <c r="K28" s="42"/>
      <c r="L28" s="290">
        <f t="shared" si="2"/>
        <v>0</v>
      </c>
      <c r="M28" s="223"/>
      <c r="N28" s="80"/>
      <c r="O28" s="81"/>
      <c r="P28" s="82"/>
      <c r="Q28" s="82"/>
      <c r="R28" s="82"/>
      <c r="S28" s="82"/>
      <c r="T28" s="82"/>
      <c r="U28" s="82"/>
      <c r="V28" s="56">
        <f t="shared" si="3"/>
        <v>0</v>
      </c>
      <c r="W28" s="83"/>
      <c r="X28" s="83"/>
      <c r="Y28" s="83"/>
      <c r="Z28" s="83"/>
      <c r="AA28" s="83"/>
      <c r="AB28" s="83"/>
      <c r="AC28" s="82"/>
      <c r="AD28" s="82"/>
      <c r="AE28" s="82"/>
      <c r="AF28" s="82"/>
      <c r="AG28" s="82"/>
      <c r="AH28" s="82"/>
      <c r="AI28" s="56">
        <f t="shared" si="4"/>
        <v>0</v>
      </c>
      <c r="AJ28" s="83"/>
      <c r="AK28" s="83"/>
      <c r="AL28" s="83"/>
      <c r="AM28" s="83"/>
      <c r="AN28" s="83"/>
      <c r="AO28" s="83"/>
      <c r="AP28" s="289"/>
      <c r="AQ28" s="84"/>
      <c r="AR28" s="85"/>
    </row>
    <row r="29" spans="1:44" s="43" customFormat="1" ht="15">
      <c r="A29" s="135"/>
      <c r="B29" s="44"/>
      <c r="C29" s="285"/>
      <c r="D29" s="41"/>
      <c r="E29" s="41"/>
      <c r="F29" s="79"/>
      <c r="G29" s="79"/>
      <c r="H29" s="78"/>
      <c r="I29" s="44"/>
      <c r="J29" s="90"/>
      <c r="K29" s="42"/>
      <c r="L29" s="290">
        <f t="shared" si="2"/>
        <v>0</v>
      </c>
      <c r="M29" s="223"/>
      <c r="N29" s="80"/>
      <c r="O29" s="81"/>
      <c r="P29" s="82"/>
      <c r="Q29" s="82"/>
      <c r="R29" s="82"/>
      <c r="S29" s="82"/>
      <c r="T29" s="82"/>
      <c r="U29" s="82"/>
      <c r="V29" s="56">
        <f t="shared" si="3"/>
        <v>0</v>
      </c>
      <c r="W29" s="83"/>
      <c r="X29" s="83"/>
      <c r="Y29" s="83"/>
      <c r="Z29" s="83"/>
      <c r="AA29" s="83"/>
      <c r="AB29" s="83"/>
      <c r="AC29" s="82"/>
      <c r="AD29" s="82"/>
      <c r="AE29" s="82"/>
      <c r="AF29" s="82"/>
      <c r="AG29" s="82"/>
      <c r="AH29" s="82"/>
      <c r="AI29" s="56">
        <f t="shared" si="4"/>
        <v>0</v>
      </c>
      <c r="AJ29" s="83"/>
      <c r="AK29" s="83"/>
      <c r="AL29" s="83"/>
      <c r="AM29" s="83"/>
      <c r="AN29" s="83"/>
      <c r="AO29" s="83"/>
      <c r="AP29" s="289"/>
      <c r="AQ29" s="84"/>
      <c r="AR29" s="85"/>
    </row>
    <row r="30" spans="1:44" s="43" customFormat="1" ht="15">
      <c r="A30" s="135"/>
      <c r="B30" s="44"/>
      <c r="C30" s="285"/>
      <c r="D30" s="41"/>
      <c r="E30" s="41"/>
      <c r="F30" s="79"/>
      <c r="G30" s="79"/>
      <c r="H30" s="78"/>
      <c r="I30" s="44"/>
      <c r="J30" s="90"/>
      <c r="K30" s="42"/>
      <c r="L30" s="290">
        <f t="shared" si="2"/>
        <v>0</v>
      </c>
      <c r="M30" s="223"/>
      <c r="N30" s="80"/>
      <c r="O30" s="81"/>
      <c r="P30" s="82"/>
      <c r="Q30" s="82"/>
      <c r="R30" s="82"/>
      <c r="S30" s="82"/>
      <c r="T30" s="82"/>
      <c r="U30" s="82"/>
      <c r="V30" s="56">
        <f t="shared" si="3"/>
        <v>0</v>
      </c>
      <c r="W30" s="83"/>
      <c r="X30" s="83"/>
      <c r="Y30" s="83"/>
      <c r="Z30" s="83"/>
      <c r="AA30" s="83"/>
      <c r="AB30" s="83"/>
      <c r="AC30" s="82"/>
      <c r="AD30" s="82"/>
      <c r="AE30" s="82"/>
      <c r="AF30" s="82"/>
      <c r="AG30" s="82"/>
      <c r="AH30" s="82"/>
      <c r="AI30" s="56">
        <f t="shared" si="4"/>
        <v>0</v>
      </c>
      <c r="AJ30" s="83"/>
      <c r="AK30" s="83"/>
      <c r="AL30" s="83"/>
      <c r="AM30" s="83"/>
      <c r="AN30" s="83"/>
      <c r="AO30" s="83"/>
      <c r="AP30" s="289"/>
      <c r="AQ30" s="84"/>
      <c r="AR30" s="85"/>
    </row>
    <row r="31" spans="1:44" s="43" customFormat="1" ht="15">
      <c r="A31" s="135"/>
      <c r="B31" s="44"/>
      <c r="C31" s="285"/>
      <c r="D31" s="41"/>
      <c r="E31" s="41"/>
      <c r="F31" s="79"/>
      <c r="G31" s="79"/>
      <c r="H31" s="78"/>
      <c r="I31" s="44"/>
      <c r="J31" s="90"/>
      <c r="K31" s="42"/>
      <c r="L31" s="290">
        <f t="shared" si="2"/>
        <v>0</v>
      </c>
      <c r="M31" s="223"/>
      <c r="N31" s="80"/>
      <c r="O31" s="81"/>
      <c r="P31" s="82"/>
      <c r="Q31" s="82"/>
      <c r="R31" s="82"/>
      <c r="S31" s="82"/>
      <c r="T31" s="82"/>
      <c r="U31" s="82"/>
      <c r="V31" s="56">
        <f t="shared" si="3"/>
        <v>0</v>
      </c>
      <c r="W31" s="83"/>
      <c r="X31" s="83"/>
      <c r="Y31" s="83"/>
      <c r="Z31" s="83"/>
      <c r="AA31" s="83"/>
      <c r="AB31" s="83"/>
      <c r="AC31" s="82"/>
      <c r="AD31" s="82"/>
      <c r="AE31" s="82"/>
      <c r="AF31" s="82"/>
      <c r="AG31" s="82"/>
      <c r="AH31" s="82"/>
      <c r="AI31" s="56">
        <f t="shared" si="4"/>
        <v>0</v>
      </c>
      <c r="AJ31" s="83"/>
      <c r="AK31" s="83"/>
      <c r="AL31" s="83"/>
      <c r="AM31" s="83"/>
      <c r="AN31" s="83"/>
      <c r="AO31" s="83"/>
      <c r="AP31" s="289"/>
      <c r="AQ31" s="84"/>
      <c r="AR31" s="85"/>
    </row>
    <row r="32" spans="1:44" s="43" customFormat="1" ht="15">
      <c r="A32" s="135"/>
      <c r="B32" s="44"/>
      <c r="C32" s="285"/>
      <c r="D32" s="41"/>
      <c r="E32" s="41"/>
      <c r="F32" s="79"/>
      <c r="G32" s="79"/>
      <c r="H32" s="78"/>
      <c r="I32" s="44"/>
      <c r="J32" s="90"/>
      <c r="K32" s="42"/>
      <c r="L32" s="290">
        <f t="shared" si="2"/>
        <v>0</v>
      </c>
      <c r="M32" s="223"/>
      <c r="N32" s="80"/>
      <c r="O32" s="81"/>
      <c r="P32" s="82"/>
      <c r="Q32" s="82"/>
      <c r="R32" s="82"/>
      <c r="S32" s="82"/>
      <c r="T32" s="82"/>
      <c r="U32" s="82"/>
      <c r="V32" s="56">
        <f t="shared" si="3"/>
        <v>0</v>
      </c>
      <c r="W32" s="83"/>
      <c r="X32" s="83"/>
      <c r="Y32" s="83"/>
      <c r="Z32" s="83"/>
      <c r="AA32" s="83"/>
      <c r="AB32" s="83"/>
      <c r="AC32" s="82"/>
      <c r="AD32" s="82"/>
      <c r="AE32" s="82"/>
      <c r="AF32" s="82"/>
      <c r="AG32" s="82"/>
      <c r="AH32" s="82"/>
      <c r="AI32" s="56">
        <f t="shared" si="4"/>
        <v>0</v>
      </c>
      <c r="AJ32" s="83"/>
      <c r="AK32" s="83"/>
      <c r="AL32" s="83"/>
      <c r="AM32" s="83"/>
      <c r="AN32" s="83"/>
      <c r="AO32" s="83"/>
      <c r="AP32" s="289"/>
      <c r="AQ32" s="84"/>
      <c r="AR32" s="85"/>
    </row>
    <row r="33" spans="1:44" s="43" customFormat="1" ht="15">
      <c r="A33" s="135"/>
      <c r="B33" s="44"/>
      <c r="C33" s="285"/>
      <c r="D33" s="41"/>
      <c r="E33" s="41"/>
      <c r="F33" s="79"/>
      <c r="G33" s="79"/>
      <c r="H33" s="78"/>
      <c r="I33" s="44"/>
      <c r="J33" s="90"/>
      <c r="K33" s="42"/>
      <c r="L33" s="290">
        <f t="shared" si="2"/>
        <v>0</v>
      </c>
      <c r="M33" s="223"/>
      <c r="N33" s="80"/>
      <c r="O33" s="81"/>
      <c r="P33" s="82"/>
      <c r="Q33" s="82"/>
      <c r="R33" s="82"/>
      <c r="S33" s="82"/>
      <c r="T33" s="82"/>
      <c r="U33" s="82"/>
      <c r="V33" s="56">
        <f t="shared" si="3"/>
        <v>0</v>
      </c>
      <c r="W33" s="83"/>
      <c r="X33" s="83"/>
      <c r="Y33" s="83"/>
      <c r="Z33" s="83"/>
      <c r="AA33" s="83"/>
      <c r="AB33" s="83"/>
      <c r="AC33" s="82"/>
      <c r="AD33" s="82"/>
      <c r="AE33" s="82"/>
      <c r="AF33" s="82"/>
      <c r="AG33" s="82"/>
      <c r="AH33" s="82"/>
      <c r="AI33" s="56">
        <f t="shared" si="4"/>
        <v>0</v>
      </c>
      <c r="AJ33" s="83"/>
      <c r="AK33" s="83"/>
      <c r="AL33" s="83"/>
      <c r="AM33" s="83"/>
      <c r="AN33" s="83"/>
      <c r="AO33" s="83"/>
      <c r="AP33" s="289"/>
      <c r="AQ33" s="84"/>
      <c r="AR33" s="85"/>
    </row>
    <row r="34" spans="1:44" s="43" customFormat="1" ht="15">
      <c r="A34" s="135"/>
      <c r="B34" s="44"/>
      <c r="C34" s="285"/>
      <c r="D34" s="41"/>
      <c r="E34" s="41"/>
      <c r="F34" s="79"/>
      <c r="G34" s="79"/>
      <c r="H34" s="78"/>
      <c r="I34" s="44"/>
      <c r="J34" s="90"/>
      <c r="K34" s="42"/>
      <c r="L34" s="290">
        <f t="shared" si="2"/>
        <v>0</v>
      </c>
      <c r="M34" s="223"/>
      <c r="N34" s="80"/>
      <c r="O34" s="81"/>
      <c r="P34" s="82"/>
      <c r="Q34" s="82"/>
      <c r="R34" s="82"/>
      <c r="S34" s="82"/>
      <c r="T34" s="82"/>
      <c r="U34" s="82"/>
      <c r="V34" s="56">
        <f t="shared" si="3"/>
        <v>0</v>
      </c>
      <c r="W34" s="83"/>
      <c r="X34" s="83"/>
      <c r="Y34" s="83"/>
      <c r="Z34" s="83"/>
      <c r="AA34" s="83"/>
      <c r="AB34" s="83"/>
      <c r="AC34" s="82"/>
      <c r="AD34" s="82"/>
      <c r="AE34" s="82"/>
      <c r="AF34" s="82"/>
      <c r="AG34" s="82"/>
      <c r="AH34" s="82"/>
      <c r="AI34" s="56">
        <f t="shared" si="4"/>
        <v>0</v>
      </c>
      <c r="AJ34" s="83"/>
      <c r="AK34" s="83"/>
      <c r="AL34" s="83"/>
      <c r="AM34" s="83"/>
      <c r="AN34" s="83"/>
      <c r="AO34" s="83"/>
      <c r="AP34" s="289"/>
      <c r="AQ34" s="84"/>
      <c r="AR34" s="85"/>
    </row>
    <row r="35" spans="1:44" s="43" customFormat="1" ht="15">
      <c r="A35" s="135"/>
      <c r="B35" s="44"/>
      <c r="C35" s="285"/>
      <c r="D35" s="41"/>
      <c r="E35" s="41"/>
      <c r="F35" s="79"/>
      <c r="G35" s="79"/>
      <c r="H35" s="78"/>
      <c r="I35" s="44"/>
      <c r="J35" s="90"/>
      <c r="K35" s="42"/>
      <c r="L35" s="290">
        <f t="shared" si="2"/>
        <v>0</v>
      </c>
      <c r="M35" s="223"/>
      <c r="N35" s="80"/>
      <c r="O35" s="81"/>
      <c r="P35" s="82"/>
      <c r="Q35" s="82"/>
      <c r="R35" s="82"/>
      <c r="S35" s="82"/>
      <c r="T35" s="82"/>
      <c r="U35" s="82"/>
      <c r="V35" s="56">
        <f t="shared" si="3"/>
        <v>0</v>
      </c>
      <c r="W35" s="83"/>
      <c r="X35" s="83"/>
      <c r="Y35" s="83"/>
      <c r="Z35" s="83"/>
      <c r="AA35" s="83"/>
      <c r="AB35" s="83"/>
      <c r="AC35" s="82"/>
      <c r="AD35" s="82"/>
      <c r="AE35" s="82"/>
      <c r="AF35" s="82"/>
      <c r="AG35" s="82"/>
      <c r="AH35" s="82"/>
      <c r="AI35" s="56">
        <f t="shared" si="4"/>
        <v>0</v>
      </c>
      <c r="AJ35" s="83"/>
      <c r="AK35" s="83"/>
      <c r="AL35" s="83"/>
      <c r="AM35" s="83"/>
      <c r="AN35" s="83"/>
      <c r="AO35" s="83"/>
      <c r="AP35" s="289"/>
      <c r="AQ35" s="84"/>
      <c r="AR35" s="85"/>
    </row>
    <row r="36" spans="1:44" s="43" customFormat="1" ht="15">
      <c r="A36" s="135"/>
      <c r="B36" s="44"/>
      <c r="C36" s="285"/>
      <c r="D36" s="41"/>
      <c r="E36" s="41"/>
      <c r="F36" s="79"/>
      <c r="G36" s="79"/>
      <c r="H36" s="78"/>
      <c r="I36" s="44"/>
      <c r="J36" s="90"/>
      <c r="K36" s="42"/>
      <c r="L36" s="290">
        <f t="shared" si="2"/>
        <v>0</v>
      </c>
      <c r="M36" s="223"/>
      <c r="N36" s="80"/>
      <c r="O36" s="81"/>
      <c r="P36" s="82"/>
      <c r="Q36" s="82"/>
      <c r="R36" s="82"/>
      <c r="S36" s="82"/>
      <c r="T36" s="82"/>
      <c r="U36" s="82"/>
      <c r="V36" s="56">
        <f t="shared" si="3"/>
        <v>0</v>
      </c>
      <c r="W36" s="83"/>
      <c r="X36" s="83"/>
      <c r="Y36" s="83"/>
      <c r="Z36" s="83"/>
      <c r="AA36" s="83"/>
      <c r="AB36" s="83"/>
      <c r="AC36" s="82"/>
      <c r="AD36" s="82"/>
      <c r="AE36" s="82"/>
      <c r="AF36" s="82"/>
      <c r="AG36" s="82"/>
      <c r="AH36" s="82"/>
      <c r="AI36" s="56">
        <f t="shared" si="4"/>
        <v>0</v>
      </c>
      <c r="AJ36" s="83"/>
      <c r="AK36" s="83"/>
      <c r="AL36" s="83"/>
      <c r="AM36" s="83"/>
      <c r="AN36" s="83"/>
      <c r="AO36" s="83"/>
      <c r="AP36" s="289"/>
      <c r="AQ36" s="84"/>
      <c r="AR36" s="85"/>
    </row>
    <row r="37" spans="1:44" s="43" customFormat="1" ht="15">
      <c r="A37" s="135"/>
      <c r="B37" s="44"/>
      <c r="C37" s="285"/>
      <c r="D37" s="41"/>
      <c r="E37" s="41"/>
      <c r="F37" s="79"/>
      <c r="G37" s="79"/>
      <c r="H37" s="78"/>
      <c r="I37" s="44"/>
      <c r="J37" s="90"/>
      <c r="K37" s="42"/>
      <c r="L37" s="290">
        <f t="shared" si="2"/>
        <v>0</v>
      </c>
      <c r="M37" s="223"/>
      <c r="N37" s="80"/>
      <c r="O37" s="81"/>
      <c r="P37" s="82"/>
      <c r="Q37" s="82"/>
      <c r="R37" s="82"/>
      <c r="S37" s="82"/>
      <c r="T37" s="82"/>
      <c r="U37" s="82"/>
      <c r="V37" s="56">
        <f t="shared" si="3"/>
        <v>0</v>
      </c>
      <c r="W37" s="83"/>
      <c r="X37" s="83"/>
      <c r="Y37" s="83"/>
      <c r="Z37" s="83"/>
      <c r="AA37" s="83"/>
      <c r="AB37" s="83"/>
      <c r="AC37" s="82"/>
      <c r="AD37" s="82"/>
      <c r="AE37" s="82"/>
      <c r="AF37" s="82"/>
      <c r="AG37" s="82"/>
      <c r="AH37" s="82"/>
      <c r="AI37" s="56">
        <f t="shared" si="4"/>
        <v>0</v>
      </c>
      <c r="AJ37" s="83"/>
      <c r="AK37" s="83"/>
      <c r="AL37" s="83"/>
      <c r="AM37" s="83"/>
      <c r="AN37" s="83"/>
      <c r="AO37" s="83"/>
      <c r="AP37" s="289"/>
      <c r="AQ37" s="84"/>
      <c r="AR37" s="85"/>
    </row>
    <row r="38" spans="1:44" s="43" customFormat="1" ht="15">
      <c r="A38" s="135"/>
      <c r="B38" s="44"/>
      <c r="C38" s="285"/>
      <c r="D38" s="41"/>
      <c r="E38" s="41"/>
      <c r="F38" s="79"/>
      <c r="G38" s="79"/>
      <c r="H38" s="78"/>
      <c r="I38" s="44"/>
      <c r="J38" s="90"/>
      <c r="K38" s="42"/>
      <c r="L38" s="290">
        <f t="shared" si="2"/>
        <v>0</v>
      </c>
      <c r="M38" s="223"/>
      <c r="N38" s="80"/>
      <c r="O38" s="81"/>
      <c r="P38" s="82"/>
      <c r="Q38" s="82"/>
      <c r="R38" s="82"/>
      <c r="S38" s="82"/>
      <c r="T38" s="82"/>
      <c r="U38" s="82"/>
      <c r="V38" s="56">
        <f t="shared" si="3"/>
        <v>0</v>
      </c>
      <c r="W38" s="83"/>
      <c r="X38" s="83"/>
      <c r="Y38" s="83"/>
      <c r="Z38" s="83"/>
      <c r="AA38" s="83"/>
      <c r="AB38" s="83"/>
      <c r="AC38" s="82"/>
      <c r="AD38" s="82"/>
      <c r="AE38" s="82"/>
      <c r="AF38" s="82"/>
      <c r="AG38" s="82"/>
      <c r="AH38" s="82"/>
      <c r="AI38" s="56">
        <f t="shared" si="4"/>
        <v>0</v>
      </c>
      <c r="AJ38" s="83"/>
      <c r="AK38" s="83"/>
      <c r="AL38" s="83"/>
      <c r="AM38" s="83"/>
      <c r="AN38" s="83"/>
      <c r="AO38" s="83"/>
      <c r="AP38" s="289"/>
      <c r="AQ38" s="84"/>
      <c r="AR38" s="85"/>
    </row>
    <row r="39" spans="1:44" s="43" customFormat="1" ht="15">
      <c r="A39" s="135"/>
      <c r="B39" s="44"/>
      <c r="C39" s="285"/>
      <c r="D39" s="41"/>
      <c r="E39" s="41"/>
      <c r="F39" s="79"/>
      <c r="G39" s="79"/>
      <c r="H39" s="78"/>
      <c r="I39" s="44"/>
      <c r="J39" s="90"/>
      <c r="K39" s="42"/>
      <c r="L39" s="290">
        <f t="shared" si="2"/>
        <v>0</v>
      </c>
      <c r="M39" s="223"/>
      <c r="N39" s="80"/>
      <c r="O39" s="81"/>
      <c r="P39" s="82"/>
      <c r="Q39" s="82"/>
      <c r="R39" s="82"/>
      <c r="S39" s="82"/>
      <c r="T39" s="82"/>
      <c r="U39" s="82"/>
      <c r="V39" s="56">
        <f t="shared" si="3"/>
        <v>0</v>
      </c>
      <c r="W39" s="83"/>
      <c r="X39" s="83"/>
      <c r="Y39" s="83"/>
      <c r="Z39" s="83"/>
      <c r="AA39" s="83"/>
      <c r="AB39" s="83"/>
      <c r="AC39" s="82"/>
      <c r="AD39" s="82"/>
      <c r="AE39" s="82"/>
      <c r="AF39" s="82"/>
      <c r="AG39" s="82"/>
      <c r="AH39" s="82"/>
      <c r="AI39" s="56">
        <f t="shared" si="4"/>
        <v>0</v>
      </c>
      <c r="AJ39" s="83"/>
      <c r="AK39" s="83"/>
      <c r="AL39" s="83"/>
      <c r="AM39" s="83"/>
      <c r="AN39" s="83"/>
      <c r="AO39" s="83"/>
      <c r="AP39" s="289"/>
      <c r="AQ39" s="84"/>
      <c r="AR39" s="85"/>
    </row>
    <row r="40" spans="1:44" s="43" customFormat="1" ht="15">
      <c r="A40" s="135"/>
      <c r="B40" s="44"/>
      <c r="C40" s="285"/>
      <c r="D40" s="41"/>
      <c r="E40" s="41"/>
      <c r="F40" s="79"/>
      <c r="G40" s="79"/>
      <c r="H40" s="78"/>
      <c r="I40" s="44"/>
      <c r="J40" s="90"/>
      <c r="K40" s="42"/>
      <c r="L40" s="290">
        <f t="shared" si="2"/>
        <v>0</v>
      </c>
      <c r="M40" s="223"/>
      <c r="N40" s="80"/>
      <c r="O40" s="81"/>
      <c r="P40" s="82"/>
      <c r="Q40" s="82"/>
      <c r="R40" s="82"/>
      <c r="S40" s="82"/>
      <c r="T40" s="82"/>
      <c r="U40" s="82"/>
      <c r="V40" s="56">
        <f t="shared" si="3"/>
        <v>0</v>
      </c>
      <c r="W40" s="83"/>
      <c r="X40" s="83"/>
      <c r="Y40" s="83"/>
      <c r="Z40" s="83"/>
      <c r="AA40" s="83"/>
      <c r="AB40" s="83"/>
      <c r="AC40" s="82"/>
      <c r="AD40" s="82"/>
      <c r="AE40" s="82"/>
      <c r="AF40" s="82"/>
      <c r="AG40" s="82"/>
      <c r="AH40" s="82"/>
      <c r="AI40" s="56">
        <f t="shared" si="4"/>
        <v>0</v>
      </c>
      <c r="AJ40" s="83"/>
      <c r="AK40" s="83"/>
      <c r="AL40" s="83"/>
      <c r="AM40" s="83"/>
      <c r="AN40" s="83"/>
      <c r="AO40" s="83"/>
      <c r="AP40" s="289"/>
      <c r="AQ40" s="84"/>
      <c r="AR40" s="85"/>
    </row>
    <row r="41" spans="1:44" s="43" customFormat="1" ht="15">
      <c r="A41" s="135"/>
      <c r="B41" s="44"/>
      <c r="C41" s="285"/>
      <c r="D41" s="41"/>
      <c r="E41" s="41"/>
      <c r="F41" s="79"/>
      <c r="G41" s="79"/>
      <c r="H41" s="78"/>
      <c r="I41" s="44"/>
      <c r="J41" s="90"/>
      <c r="K41" s="42"/>
      <c r="L41" s="290">
        <f t="shared" si="2"/>
        <v>0</v>
      </c>
      <c r="M41" s="223"/>
      <c r="N41" s="80"/>
      <c r="O41" s="81"/>
      <c r="P41" s="82"/>
      <c r="Q41" s="82"/>
      <c r="R41" s="82"/>
      <c r="S41" s="82"/>
      <c r="T41" s="82"/>
      <c r="U41" s="82"/>
      <c r="V41" s="56">
        <f t="shared" si="3"/>
        <v>0</v>
      </c>
      <c r="W41" s="83"/>
      <c r="X41" s="83"/>
      <c r="Y41" s="83"/>
      <c r="Z41" s="83"/>
      <c r="AA41" s="83"/>
      <c r="AB41" s="83"/>
      <c r="AC41" s="82"/>
      <c r="AD41" s="82"/>
      <c r="AE41" s="82"/>
      <c r="AF41" s="82"/>
      <c r="AG41" s="82"/>
      <c r="AH41" s="82"/>
      <c r="AI41" s="56">
        <f t="shared" si="4"/>
        <v>0</v>
      </c>
      <c r="AJ41" s="83"/>
      <c r="AK41" s="83"/>
      <c r="AL41" s="83"/>
      <c r="AM41" s="83"/>
      <c r="AN41" s="83"/>
      <c r="AO41" s="83"/>
      <c r="AP41" s="289"/>
      <c r="AQ41" s="84"/>
      <c r="AR41" s="85"/>
    </row>
    <row r="42" spans="1:44" s="43" customFormat="1" ht="15">
      <c r="A42" s="135"/>
      <c r="B42" s="44"/>
      <c r="C42" s="285"/>
      <c r="D42" s="41"/>
      <c r="E42" s="41"/>
      <c r="F42" s="79"/>
      <c r="G42" s="79"/>
      <c r="H42" s="78"/>
      <c r="I42" s="44"/>
      <c r="J42" s="90"/>
      <c r="K42" s="42"/>
      <c r="L42" s="290">
        <f t="shared" si="2"/>
        <v>0</v>
      </c>
      <c r="M42" s="223"/>
      <c r="N42" s="80"/>
      <c r="O42" s="81"/>
      <c r="P42" s="82"/>
      <c r="Q42" s="82"/>
      <c r="R42" s="82"/>
      <c r="S42" s="82"/>
      <c r="T42" s="82"/>
      <c r="U42" s="82"/>
      <c r="V42" s="56">
        <f t="shared" si="3"/>
        <v>0</v>
      </c>
      <c r="W42" s="83"/>
      <c r="X42" s="83"/>
      <c r="Y42" s="83"/>
      <c r="Z42" s="83"/>
      <c r="AA42" s="83"/>
      <c r="AB42" s="83"/>
      <c r="AC42" s="82"/>
      <c r="AD42" s="82"/>
      <c r="AE42" s="82"/>
      <c r="AF42" s="82"/>
      <c r="AG42" s="82"/>
      <c r="AH42" s="82"/>
      <c r="AI42" s="56">
        <f t="shared" si="4"/>
        <v>0</v>
      </c>
      <c r="AJ42" s="83"/>
      <c r="AK42" s="83"/>
      <c r="AL42" s="83"/>
      <c r="AM42" s="83"/>
      <c r="AN42" s="83"/>
      <c r="AO42" s="83"/>
      <c r="AP42" s="289"/>
      <c r="AQ42" s="84"/>
      <c r="AR42" s="85"/>
    </row>
    <row r="43" spans="1:44" s="43" customFormat="1" ht="15">
      <c r="A43" s="135"/>
      <c r="B43" s="44"/>
      <c r="C43" s="285"/>
      <c r="D43" s="41"/>
      <c r="E43" s="41"/>
      <c r="F43" s="79"/>
      <c r="G43" s="79"/>
      <c r="H43" s="78"/>
      <c r="I43" s="44"/>
      <c r="J43" s="90"/>
      <c r="K43" s="42"/>
      <c r="L43" s="290">
        <f t="shared" si="2"/>
        <v>0</v>
      </c>
      <c r="M43" s="223"/>
      <c r="N43" s="80"/>
      <c r="O43" s="81"/>
      <c r="P43" s="82"/>
      <c r="Q43" s="82"/>
      <c r="R43" s="82"/>
      <c r="S43" s="82"/>
      <c r="T43" s="82"/>
      <c r="U43" s="82"/>
      <c r="V43" s="56">
        <f t="shared" si="3"/>
        <v>0</v>
      </c>
      <c r="W43" s="83"/>
      <c r="X43" s="83"/>
      <c r="Y43" s="83"/>
      <c r="Z43" s="83"/>
      <c r="AA43" s="83"/>
      <c r="AB43" s="83"/>
      <c r="AC43" s="82"/>
      <c r="AD43" s="82"/>
      <c r="AE43" s="82"/>
      <c r="AF43" s="82"/>
      <c r="AG43" s="82"/>
      <c r="AH43" s="82"/>
      <c r="AI43" s="56">
        <f t="shared" si="4"/>
        <v>0</v>
      </c>
      <c r="AJ43" s="83"/>
      <c r="AK43" s="83"/>
      <c r="AL43" s="83"/>
      <c r="AM43" s="83"/>
      <c r="AN43" s="83"/>
      <c r="AO43" s="83"/>
      <c r="AP43" s="289"/>
      <c r="AQ43" s="84"/>
      <c r="AR43" s="85"/>
    </row>
    <row r="44" spans="1:44" s="43" customFormat="1" ht="15">
      <c r="A44" s="135"/>
      <c r="B44" s="44"/>
      <c r="C44" s="285"/>
      <c r="D44" s="41"/>
      <c r="E44" s="41"/>
      <c r="F44" s="79"/>
      <c r="G44" s="79"/>
      <c r="H44" s="78"/>
      <c r="I44" s="44"/>
      <c r="J44" s="90"/>
      <c r="K44" s="42"/>
      <c r="L44" s="290">
        <f t="shared" si="2"/>
        <v>0</v>
      </c>
      <c r="M44" s="223"/>
      <c r="N44" s="80"/>
      <c r="O44" s="81"/>
      <c r="P44" s="82"/>
      <c r="Q44" s="82"/>
      <c r="R44" s="82"/>
      <c r="S44" s="82"/>
      <c r="T44" s="82"/>
      <c r="U44" s="82"/>
      <c r="V44" s="56">
        <f t="shared" si="3"/>
        <v>0</v>
      </c>
      <c r="W44" s="83"/>
      <c r="X44" s="83"/>
      <c r="Y44" s="83"/>
      <c r="Z44" s="83"/>
      <c r="AA44" s="83"/>
      <c r="AB44" s="83"/>
      <c r="AC44" s="82"/>
      <c r="AD44" s="82"/>
      <c r="AE44" s="82"/>
      <c r="AF44" s="82"/>
      <c r="AG44" s="82"/>
      <c r="AH44" s="82"/>
      <c r="AI44" s="56">
        <f t="shared" si="4"/>
        <v>0</v>
      </c>
      <c r="AJ44" s="83"/>
      <c r="AK44" s="83"/>
      <c r="AL44" s="83"/>
      <c r="AM44" s="83"/>
      <c r="AN44" s="83"/>
      <c r="AO44" s="83"/>
      <c r="AP44" s="289"/>
      <c r="AQ44" s="84"/>
      <c r="AR44" s="85"/>
    </row>
    <row r="45" spans="1:44" s="43" customFormat="1" ht="15">
      <c r="A45" s="135"/>
      <c r="B45" s="44"/>
      <c r="C45" s="285"/>
      <c r="D45" s="41"/>
      <c r="E45" s="41"/>
      <c r="F45" s="79"/>
      <c r="G45" s="79"/>
      <c r="H45" s="78"/>
      <c r="I45" s="44"/>
      <c r="J45" s="90"/>
      <c r="K45" s="42"/>
      <c r="L45" s="290">
        <f t="shared" si="2"/>
        <v>0</v>
      </c>
      <c r="M45" s="223"/>
      <c r="N45" s="80"/>
      <c r="O45" s="81"/>
      <c r="P45" s="82"/>
      <c r="Q45" s="82"/>
      <c r="R45" s="82"/>
      <c r="S45" s="82"/>
      <c r="T45" s="82"/>
      <c r="U45" s="82"/>
      <c r="V45" s="56">
        <f t="shared" si="3"/>
        <v>0</v>
      </c>
      <c r="W45" s="83"/>
      <c r="X45" s="83"/>
      <c r="Y45" s="83"/>
      <c r="Z45" s="83"/>
      <c r="AA45" s="83"/>
      <c r="AB45" s="83"/>
      <c r="AC45" s="82"/>
      <c r="AD45" s="82"/>
      <c r="AE45" s="82"/>
      <c r="AF45" s="82"/>
      <c r="AG45" s="82"/>
      <c r="AH45" s="82"/>
      <c r="AI45" s="56">
        <f t="shared" si="4"/>
        <v>0</v>
      </c>
      <c r="AJ45" s="83"/>
      <c r="AK45" s="83"/>
      <c r="AL45" s="83"/>
      <c r="AM45" s="83"/>
      <c r="AN45" s="83"/>
      <c r="AO45" s="83"/>
      <c r="AP45" s="289"/>
      <c r="AQ45" s="84"/>
      <c r="AR45" s="85"/>
    </row>
    <row r="46" spans="1:44" s="43" customFormat="1" ht="15">
      <c r="A46" s="135"/>
      <c r="B46" s="44"/>
      <c r="C46" s="285"/>
      <c r="D46" s="41"/>
      <c r="E46" s="41"/>
      <c r="F46" s="79"/>
      <c r="G46" s="79"/>
      <c r="H46" s="78"/>
      <c r="I46" s="44"/>
      <c r="J46" s="90"/>
      <c r="K46" s="42"/>
      <c r="L46" s="290">
        <f t="shared" si="2"/>
        <v>0</v>
      </c>
      <c r="M46" s="223"/>
      <c r="N46" s="80"/>
      <c r="O46" s="81"/>
      <c r="P46" s="82"/>
      <c r="Q46" s="82"/>
      <c r="R46" s="82"/>
      <c r="S46" s="82"/>
      <c r="T46" s="82"/>
      <c r="U46" s="82"/>
      <c r="V46" s="56">
        <f t="shared" si="3"/>
        <v>0</v>
      </c>
      <c r="W46" s="83"/>
      <c r="X46" s="83"/>
      <c r="Y46" s="83"/>
      <c r="Z46" s="83"/>
      <c r="AA46" s="83"/>
      <c r="AB46" s="83"/>
      <c r="AC46" s="82"/>
      <c r="AD46" s="82"/>
      <c r="AE46" s="82"/>
      <c r="AF46" s="82"/>
      <c r="AG46" s="82"/>
      <c r="AH46" s="82"/>
      <c r="AI46" s="56">
        <f t="shared" si="4"/>
        <v>0</v>
      </c>
      <c r="AJ46" s="83"/>
      <c r="AK46" s="83"/>
      <c r="AL46" s="83"/>
      <c r="AM46" s="83"/>
      <c r="AN46" s="83"/>
      <c r="AO46" s="83"/>
      <c r="AP46" s="289"/>
      <c r="AQ46" s="84"/>
      <c r="AR46" s="85"/>
    </row>
    <row r="47" spans="1:44" s="43" customFormat="1" ht="15">
      <c r="A47" s="135"/>
      <c r="B47" s="44"/>
      <c r="C47" s="285"/>
      <c r="D47" s="41"/>
      <c r="E47" s="41"/>
      <c r="F47" s="79"/>
      <c r="G47" s="79"/>
      <c r="H47" s="78"/>
      <c r="I47" s="44"/>
      <c r="J47" s="90"/>
      <c r="K47" s="42"/>
      <c r="L47" s="290">
        <f t="shared" si="2"/>
        <v>0</v>
      </c>
      <c r="M47" s="223"/>
      <c r="N47" s="80"/>
      <c r="O47" s="81"/>
      <c r="P47" s="82"/>
      <c r="Q47" s="82"/>
      <c r="R47" s="82"/>
      <c r="S47" s="82"/>
      <c r="T47" s="82"/>
      <c r="U47" s="82"/>
      <c r="V47" s="56">
        <f t="shared" si="3"/>
        <v>0</v>
      </c>
      <c r="W47" s="83"/>
      <c r="X47" s="83"/>
      <c r="Y47" s="83"/>
      <c r="Z47" s="83"/>
      <c r="AA47" s="83"/>
      <c r="AB47" s="83"/>
      <c r="AC47" s="82"/>
      <c r="AD47" s="82"/>
      <c r="AE47" s="82"/>
      <c r="AF47" s="82"/>
      <c r="AG47" s="82"/>
      <c r="AH47" s="82"/>
      <c r="AI47" s="56">
        <f t="shared" si="4"/>
        <v>0</v>
      </c>
      <c r="AJ47" s="83"/>
      <c r="AK47" s="83"/>
      <c r="AL47" s="83"/>
      <c r="AM47" s="83"/>
      <c r="AN47" s="83"/>
      <c r="AO47" s="83"/>
      <c r="AP47" s="289"/>
      <c r="AQ47" s="84"/>
      <c r="AR47" s="85"/>
    </row>
    <row r="48" spans="1:44" s="43" customFormat="1" ht="15">
      <c r="A48" s="135"/>
      <c r="B48" s="44"/>
      <c r="C48" s="285"/>
      <c r="D48" s="41"/>
      <c r="E48" s="41"/>
      <c r="F48" s="79"/>
      <c r="G48" s="79"/>
      <c r="H48" s="78"/>
      <c r="I48" s="44"/>
      <c r="J48" s="90"/>
      <c r="K48" s="42"/>
      <c r="L48" s="290">
        <f t="shared" si="2"/>
        <v>0</v>
      </c>
      <c r="M48" s="223"/>
      <c r="N48" s="80"/>
      <c r="O48" s="81"/>
      <c r="P48" s="82"/>
      <c r="Q48" s="82"/>
      <c r="R48" s="82"/>
      <c r="S48" s="82"/>
      <c r="T48" s="82"/>
      <c r="U48" s="82"/>
      <c r="V48" s="56">
        <f t="shared" si="3"/>
        <v>0</v>
      </c>
      <c r="W48" s="83"/>
      <c r="X48" s="83"/>
      <c r="Y48" s="83"/>
      <c r="Z48" s="83"/>
      <c r="AA48" s="83"/>
      <c r="AB48" s="83"/>
      <c r="AC48" s="82"/>
      <c r="AD48" s="82"/>
      <c r="AE48" s="82"/>
      <c r="AF48" s="82"/>
      <c r="AG48" s="82"/>
      <c r="AH48" s="82"/>
      <c r="AI48" s="56">
        <f t="shared" si="4"/>
        <v>0</v>
      </c>
      <c r="AJ48" s="83"/>
      <c r="AK48" s="83"/>
      <c r="AL48" s="83"/>
      <c r="AM48" s="83"/>
      <c r="AN48" s="83"/>
      <c r="AO48" s="83"/>
      <c r="AP48" s="289"/>
      <c r="AQ48" s="84"/>
      <c r="AR48" s="85"/>
    </row>
    <row r="49" spans="1:44" s="43" customFormat="1" ht="15">
      <c r="A49" s="135"/>
      <c r="B49" s="44"/>
      <c r="C49" s="285"/>
      <c r="D49" s="41"/>
      <c r="E49" s="41"/>
      <c r="F49" s="79"/>
      <c r="G49" s="79"/>
      <c r="H49" s="78"/>
      <c r="I49" s="44"/>
      <c r="J49" s="90"/>
      <c r="K49" s="42"/>
      <c r="L49" s="290">
        <f t="shared" si="2"/>
        <v>0</v>
      </c>
      <c r="M49" s="223"/>
      <c r="N49" s="80"/>
      <c r="O49" s="81"/>
      <c r="P49" s="82"/>
      <c r="Q49" s="82"/>
      <c r="R49" s="82"/>
      <c r="S49" s="82"/>
      <c r="T49" s="82"/>
      <c r="U49" s="82"/>
      <c r="V49" s="56">
        <f t="shared" si="3"/>
        <v>0</v>
      </c>
      <c r="W49" s="83"/>
      <c r="X49" s="83"/>
      <c r="Y49" s="83"/>
      <c r="Z49" s="83"/>
      <c r="AA49" s="83"/>
      <c r="AB49" s="83"/>
      <c r="AC49" s="82"/>
      <c r="AD49" s="82"/>
      <c r="AE49" s="82"/>
      <c r="AF49" s="82"/>
      <c r="AG49" s="82"/>
      <c r="AH49" s="82"/>
      <c r="AI49" s="56">
        <f t="shared" si="4"/>
        <v>0</v>
      </c>
      <c r="AJ49" s="83"/>
      <c r="AK49" s="83"/>
      <c r="AL49" s="83"/>
      <c r="AM49" s="83"/>
      <c r="AN49" s="83"/>
      <c r="AO49" s="83"/>
      <c r="AP49" s="289"/>
      <c r="AQ49" s="84"/>
      <c r="AR49" s="85"/>
    </row>
    <row r="50" spans="1:44" s="43" customFormat="1" ht="15">
      <c r="A50" s="135"/>
      <c r="B50" s="44"/>
      <c r="C50" s="285"/>
      <c r="D50" s="41"/>
      <c r="E50" s="41"/>
      <c r="F50" s="79"/>
      <c r="G50" s="79"/>
      <c r="H50" s="78"/>
      <c r="I50" s="44"/>
      <c r="J50" s="90"/>
      <c r="K50" s="42"/>
      <c r="L50" s="290">
        <f t="shared" si="2"/>
        <v>0</v>
      </c>
      <c r="M50" s="223"/>
      <c r="N50" s="80"/>
      <c r="O50" s="81"/>
      <c r="P50" s="82"/>
      <c r="Q50" s="82"/>
      <c r="R50" s="82"/>
      <c r="S50" s="82"/>
      <c r="T50" s="82"/>
      <c r="U50" s="82"/>
      <c r="V50" s="56">
        <f t="shared" si="3"/>
        <v>0</v>
      </c>
      <c r="W50" s="83"/>
      <c r="X50" s="83"/>
      <c r="Y50" s="83"/>
      <c r="Z50" s="83"/>
      <c r="AA50" s="83"/>
      <c r="AB50" s="83"/>
      <c r="AC50" s="82"/>
      <c r="AD50" s="82"/>
      <c r="AE50" s="82"/>
      <c r="AF50" s="82"/>
      <c r="AG50" s="82"/>
      <c r="AH50" s="82"/>
      <c r="AI50" s="56">
        <f t="shared" si="4"/>
        <v>0</v>
      </c>
      <c r="AJ50" s="83"/>
      <c r="AK50" s="83"/>
      <c r="AL50" s="83"/>
      <c r="AM50" s="83"/>
      <c r="AN50" s="83"/>
      <c r="AO50" s="83"/>
      <c r="AP50" s="289"/>
      <c r="AQ50" s="84"/>
      <c r="AR50" s="85"/>
    </row>
    <row r="51" spans="1:44" s="43" customFormat="1" ht="15">
      <c r="A51" s="135"/>
      <c r="B51" s="44"/>
      <c r="C51" s="285"/>
      <c r="D51" s="41"/>
      <c r="E51" s="41"/>
      <c r="F51" s="79"/>
      <c r="G51" s="79"/>
      <c r="H51" s="78"/>
      <c r="I51" s="44"/>
      <c r="J51" s="90"/>
      <c r="K51" s="42"/>
      <c r="L51" s="290">
        <f t="shared" si="2"/>
        <v>0</v>
      </c>
      <c r="M51" s="223"/>
      <c r="N51" s="80"/>
      <c r="O51" s="81"/>
      <c r="P51" s="82"/>
      <c r="Q51" s="82"/>
      <c r="R51" s="82"/>
      <c r="S51" s="82"/>
      <c r="T51" s="82"/>
      <c r="U51" s="82"/>
      <c r="V51" s="56">
        <f t="shared" si="3"/>
        <v>0</v>
      </c>
      <c r="W51" s="83"/>
      <c r="X51" s="83"/>
      <c r="Y51" s="83"/>
      <c r="Z51" s="83"/>
      <c r="AA51" s="83"/>
      <c r="AB51" s="83"/>
      <c r="AC51" s="82"/>
      <c r="AD51" s="82"/>
      <c r="AE51" s="82"/>
      <c r="AF51" s="82"/>
      <c r="AG51" s="82"/>
      <c r="AH51" s="82"/>
      <c r="AI51" s="56">
        <f t="shared" si="4"/>
        <v>0</v>
      </c>
      <c r="AJ51" s="83"/>
      <c r="AK51" s="83"/>
      <c r="AL51" s="83"/>
      <c r="AM51" s="83"/>
      <c r="AN51" s="83"/>
      <c r="AO51" s="83"/>
      <c r="AP51" s="289"/>
      <c r="AQ51" s="84"/>
      <c r="AR51" s="85"/>
    </row>
    <row r="52" spans="1:44" s="43" customFormat="1" ht="15">
      <c r="A52" s="135"/>
      <c r="B52" s="44"/>
      <c r="C52" s="285"/>
      <c r="D52" s="41"/>
      <c r="E52" s="41"/>
      <c r="F52" s="79"/>
      <c r="G52" s="79"/>
      <c r="H52" s="78"/>
      <c r="I52" s="44"/>
      <c r="J52" s="90"/>
      <c r="K52" s="42"/>
      <c r="L52" s="290">
        <f t="shared" si="2"/>
        <v>0</v>
      </c>
      <c r="M52" s="223"/>
      <c r="N52" s="80"/>
      <c r="O52" s="81"/>
      <c r="P52" s="82"/>
      <c r="Q52" s="82"/>
      <c r="R52" s="82"/>
      <c r="S52" s="82"/>
      <c r="T52" s="82"/>
      <c r="U52" s="82"/>
      <c r="V52" s="56">
        <f t="shared" si="3"/>
        <v>0</v>
      </c>
      <c r="W52" s="83"/>
      <c r="X52" s="83"/>
      <c r="Y52" s="83"/>
      <c r="Z52" s="83"/>
      <c r="AA52" s="83"/>
      <c r="AB52" s="83"/>
      <c r="AC52" s="82"/>
      <c r="AD52" s="82"/>
      <c r="AE52" s="82"/>
      <c r="AF52" s="82"/>
      <c r="AG52" s="82"/>
      <c r="AH52" s="82"/>
      <c r="AI52" s="56">
        <f t="shared" si="4"/>
        <v>0</v>
      </c>
      <c r="AJ52" s="83"/>
      <c r="AK52" s="83"/>
      <c r="AL52" s="83"/>
      <c r="AM52" s="83"/>
      <c r="AN52" s="83"/>
      <c r="AO52" s="83"/>
      <c r="AP52" s="289"/>
      <c r="AQ52" s="84"/>
      <c r="AR52" s="85"/>
    </row>
    <row r="53" spans="1:44" s="43" customFormat="1" ht="15">
      <c r="A53" s="135"/>
      <c r="B53" s="44"/>
      <c r="C53" s="285"/>
      <c r="D53" s="41"/>
      <c r="E53" s="41"/>
      <c r="F53" s="79"/>
      <c r="G53" s="79"/>
      <c r="H53" s="78"/>
      <c r="I53" s="44"/>
      <c r="J53" s="90"/>
      <c r="K53" s="42"/>
      <c r="L53" s="290">
        <f t="shared" si="2"/>
        <v>0</v>
      </c>
      <c r="M53" s="223"/>
      <c r="N53" s="80"/>
      <c r="O53" s="81"/>
      <c r="P53" s="82"/>
      <c r="Q53" s="82"/>
      <c r="R53" s="82"/>
      <c r="S53" s="82"/>
      <c r="T53" s="82"/>
      <c r="U53" s="82"/>
      <c r="V53" s="56">
        <f t="shared" si="3"/>
        <v>0</v>
      </c>
      <c r="W53" s="83"/>
      <c r="X53" s="83"/>
      <c r="Y53" s="83"/>
      <c r="Z53" s="83"/>
      <c r="AA53" s="83"/>
      <c r="AB53" s="83"/>
      <c r="AC53" s="82"/>
      <c r="AD53" s="82"/>
      <c r="AE53" s="82"/>
      <c r="AF53" s="82"/>
      <c r="AG53" s="82"/>
      <c r="AH53" s="82"/>
      <c r="AI53" s="56">
        <f t="shared" si="4"/>
        <v>0</v>
      </c>
      <c r="AJ53" s="83"/>
      <c r="AK53" s="83"/>
      <c r="AL53" s="83"/>
      <c r="AM53" s="83"/>
      <c r="AN53" s="83"/>
      <c r="AO53" s="83"/>
      <c r="AP53" s="289"/>
      <c r="AQ53" s="84"/>
      <c r="AR53" s="85"/>
    </row>
    <row r="54" spans="1:44" s="43" customFormat="1" ht="15">
      <c r="A54" s="135"/>
      <c r="B54" s="44"/>
      <c r="C54" s="285"/>
      <c r="D54" s="41"/>
      <c r="E54" s="41"/>
      <c r="F54" s="79"/>
      <c r="G54" s="79"/>
      <c r="H54" s="78"/>
      <c r="I54" s="44"/>
      <c r="J54" s="90"/>
      <c r="K54" s="42"/>
      <c r="L54" s="290">
        <f t="shared" si="2"/>
        <v>0</v>
      </c>
      <c r="M54" s="223"/>
      <c r="N54" s="80"/>
      <c r="O54" s="81"/>
      <c r="P54" s="82"/>
      <c r="Q54" s="82"/>
      <c r="R54" s="82"/>
      <c r="S54" s="82"/>
      <c r="T54" s="82"/>
      <c r="U54" s="82"/>
      <c r="V54" s="56">
        <f t="shared" si="3"/>
        <v>0</v>
      </c>
      <c r="W54" s="83"/>
      <c r="X54" s="83"/>
      <c r="Y54" s="83"/>
      <c r="Z54" s="83"/>
      <c r="AA54" s="83"/>
      <c r="AB54" s="83"/>
      <c r="AC54" s="82"/>
      <c r="AD54" s="82"/>
      <c r="AE54" s="82"/>
      <c r="AF54" s="82"/>
      <c r="AG54" s="82"/>
      <c r="AH54" s="82"/>
      <c r="AI54" s="56">
        <f t="shared" si="4"/>
        <v>0</v>
      </c>
      <c r="AJ54" s="83"/>
      <c r="AK54" s="83"/>
      <c r="AL54" s="83"/>
      <c r="AM54" s="83"/>
      <c r="AN54" s="83"/>
      <c r="AO54" s="83"/>
      <c r="AP54" s="289"/>
      <c r="AQ54" s="84"/>
      <c r="AR54" s="85"/>
    </row>
    <row r="55" spans="1:44" s="43" customFormat="1" ht="15">
      <c r="A55" s="135"/>
      <c r="B55" s="44"/>
      <c r="C55" s="285"/>
      <c r="D55" s="41"/>
      <c r="E55" s="41"/>
      <c r="F55" s="79"/>
      <c r="G55" s="79"/>
      <c r="H55" s="78"/>
      <c r="I55" s="44"/>
      <c r="J55" s="90"/>
      <c r="K55" s="42"/>
      <c r="L55" s="290">
        <f t="shared" si="2"/>
        <v>0</v>
      </c>
      <c r="M55" s="223"/>
      <c r="N55" s="80"/>
      <c r="O55" s="81"/>
      <c r="P55" s="82"/>
      <c r="Q55" s="82"/>
      <c r="R55" s="82"/>
      <c r="S55" s="82"/>
      <c r="T55" s="82"/>
      <c r="U55" s="82"/>
      <c r="V55" s="56">
        <f t="shared" si="3"/>
        <v>0</v>
      </c>
      <c r="W55" s="83"/>
      <c r="X55" s="83"/>
      <c r="Y55" s="83"/>
      <c r="Z55" s="83"/>
      <c r="AA55" s="83"/>
      <c r="AB55" s="83"/>
      <c r="AC55" s="82"/>
      <c r="AD55" s="82"/>
      <c r="AE55" s="82"/>
      <c r="AF55" s="82"/>
      <c r="AG55" s="82"/>
      <c r="AH55" s="82"/>
      <c r="AI55" s="56">
        <f t="shared" si="4"/>
        <v>0</v>
      </c>
      <c r="AJ55" s="83"/>
      <c r="AK55" s="83"/>
      <c r="AL55" s="83"/>
      <c r="AM55" s="83"/>
      <c r="AN55" s="83"/>
      <c r="AO55" s="83"/>
      <c r="AP55" s="289"/>
      <c r="AQ55" s="84"/>
      <c r="AR55" s="85"/>
    </row>
    <row r="56" spans="1:44" s="43" customFormat="1" ht="15">
      <c r="A56" s="135"/>
      <c r="B56" s="44"/>
      <c r="C56" s="285"/>
      <c r="D56" s="41"/>
      <c r="E56" s="41"/>
      <c r="F56" s="79"/>
      <c r="G56" s="79"/>
      <c r="H56" s="78"/>
      <c r="I56" s="44"/>
      <c r="J56" s="90"/>
      <c r="K56" s="42"/>
      <c r="L56" s="290">
        <f t="shared" si="2"/>
        <v>0</v>
      </c>
      <c r="M56" s="223"/>
      <c r="N56" s="80"/>
      <c r="O56" s="81"/>
      <c r="P56" s="82"/>
      <c r="Q56" s="82"/>
      <c r="R56" s="82"/>
      <c r="S56" s="82"/>
      <c r="T56" s="82"/>
      <c r="U56" s="82"/>
      <c r="V56" s="56">
        <f t="shared" si="3"/>
        <v>0</v>
      </c>
      <c r="W56" s="83"/>
      <c r="X56" s="83"/>
      <c r="Y56" s="83"/>
      <c r="Z56" s="83"/>
      <c r="AA56" s="83"/>
      <c r="AB56" s="83"/>
      <c r="AC56" s="82"/>
      <c r="AD56" s="82"/>
      <c r="AE56" s="82"/>
      <c r="AF56" s="82"/>
      <c r="AG56" s="82"/>
      <c r="AH56" s="82"/>
      <c r="AI56" s="56">
        <f t="shared" si="4"/>
        <v>0</v>
      </c>
      <c r="AJ56" s="83"/>
      <c r="AK56" s="83"/>
      <c r="AL56" s="83"/>
      <c r="AM56" s="83"/>
      <c r="AN56" s="83"/>
      <c r="AO56" s="83"/>
      <c r="AP56" s="289"/>
      <c r="AQ56" s="84"/>
      <c r="AR56" s="85"/>
    </row>
    <row r="57" spans="1:44" s="43" customFormat="1" ht="15">
      <c r="A57" s="135"/>
      <c r="B57" s="44"/>
      <c r="C57" s="285"/>
      <c r="D57" s="41"/>
      <c r="E57" s="41"/>
      <c r="F57" s="79"/>
      <c r="G57" s="79"/>
      <c r="H57" s="78"/>
      <c r="I57" s="44"/>
      <c r="J57" s="90"/>
      <c r="K57" s="42"/>
      <c r="L57" s="290">
        <f t="shared" si="2"/>
        <v>0</v>
      </c>
      <c r="M57" s="223"/>
      <c r="N57" s="80"/>
      <c r="O57" s="81"/>
      <c r="P57" s="82"/>
      <c r="Q57" s="82"/>
      <c r="R57" s="82"/>
      <c r="S57" s="82"/>
      <c r="T57" s="82"/>
      <c r="U57" s="82"/>
      <c r="V57" s="56">
        <f t="shared" si="3"/>
        <v>0</v>
      </c>
      <c r="W57" s="83"/>
      <c r="X57" s="83"/>
      <c r="Y57" s="83"/>
      <c r="Z57" s="83"/>
      <c r="AA57" s="83"/>
      <c r="AB57" s="83"/>
      <c r="AC57" s="82"/>
      <c r="AD57" s="82"/>
      <c r="AE57" s="82"/>
      <c r="AF57" s="82"/>
      <c r="AG57" s="82"/>
      <c r="AH57" s="82"/>
      <c r="AI57" s="56">
        <f t="shared" si="4"/>
        <v>0</v>
      </c>
      <c r="AJ57" s="83"/>
      <c r="AK57" s="83"/>
      <c r="AL57" s="83"/>
      <c r="AM57" s="83"/>
      <c r="AN57" s="83"/>
      <c r="AO57" s="83"/>
      <c r="AP57" s="289"/>
      <c r="AQ57" s="84"/>
      <c r="AR57" s="85"/>
    </row>
    <row r="58" spans="1:44" s="43" customFormat="1" ht="15">
      <c r="A58" s="135"/>
      <c r="B58" s="44"/>
      <c r="C58" s="285"/>
      <c r="D58" s="41"/>
      <c r="E58" s="41"/>
      <c r="F58" s="79"/>
      <c r="G58" s="79"/>
      <c r="H58" s="78"/>
      <c r="I58" s="44"/>
      <c r="J58" s="90"/>
      <c r="K58" s="42"/>
      <c r="L58" s="290">
        <f t="shared" si="2"/>
        <v>0</v>
      </c>
      <c r="M58" s="223"/>
      <c r="N58" s="80"/>
      <c r="O58" s="81"/>
      <c r="P58" s="82"/>
      <c r="Q58" s="82"/>
      <c r="R58" s="82"/>
      <c r="S58" s="82"/>
      <c r="T58" s="82"/>
      <c r="U58" s="82"/>
      <c r="V58" s="56">
        <f t="shared" si="3"/>
        <v>0</v>
      </c>
      <c r="W58" s="83"/>
      <c r="X58" s="83"/>
      <c r="Y58" s="83"/>
      <c r="Z58" s="83"/>
      <c r="AA58" s="83"/>
      <c r="AB58" s="83"/>
      <c r="AC58" s="82"/>
      <c r="AD58" s="82"/>
      <c r="AE58" s="82"/>
      <c r="AF58" s="82"/>
      <c r="AG58" s="82"/>
      <c r="AH58" s="82"/>
      <c r="AI58" s="56">
        <f t="shared" si="4"/>
        <v>0</v>
      </c>
      <c r="AJ58" s="83"/>
      <c r="AK58" s="83"/>
      <c r="AL58" s="83"/>
      <c r="AM58" s="83"/>
      <c r="AN58" s="83"/>
      <c r="AO58" s="83"/>
      <c r="AP58" s="289"/>
      <c r="AQ58" s="84"/>
      <c r="AR58" s="85"/>
    </row>
    <row r="59" spans="1:44" s="43" customFormat="1" ht="15">
      <c r="A59" s="135"/>
      <c r="B59" s="44"/>
      <c r="C59" s="285"/>
      <c r="D59" s="41"/>
      <c r="E59" s="41"/>
      <c r="F59" s="79"/>
      <c r="G59" s="79"/>
      <c r="H59" s="78"/>
      <c r="I59" s="44"/>
      <c r="J59" s="90"/>
      <c r="K59" s="42"/>
      <c r="L59" s="290">
        <f t="shared" si="2"/>
        <v>0</v>
      </c>
      <c r="M59" s="223"/>
      <c r="N59" s="80"/>
      <c r="O59" s="81"/>
      <c r="P59" s="82"/>
      <c r="Q59" s="82"/>
      <c r="R59" s="82"/>
      <c r="S59" s="82"/>
      <c r="T59" s="82"/>
      <c r="U59" s="82"/>
      <c r="V59" s="56">
        <f t="shared" si="3"/>
        <v>0</v>
      </c>
      <c r="W59" s="83"/>
      <c r="X59" s="83"/>
      <c r="Y59" s="83"/>
      <c r="Z59" s="83"/>
      <c r="AA59" s="83"/>
      <c r="AB59" s="83"/>
      <c r="AC59" s="82"/>
      <c r="AD59" s="82"/>
      <c r="AE59" s="82"/>
      <c r="AF59" s="82"/>
      <c r="AG59" s="82"/>
      <c r="AH59" s="82"/>
      <c r="AI59" s="56">
        <f t="shared" si="4"/>
        <v>0</v>
      </c>
      <c r="AJ59" s="83"/>
      <c r="AK59" s="83"/>
      <c r="AL59" s="83"/>
      <c r="AM59" s="83"/>
      <c r="AN59" s="83"/>
      <c r="AO59" s="83"/>
      <c r="AP59" s="289"/>
      <c r="AQ59" s="84"/>
      <c r="AR59" s="85"/>
    </row>
    <row r="60" spans="1:44" s="43" customFormat="1" ht="15">
      <c r="A60" s="135"/>
      <c r="B60" s="44"/>
      <c r="C60" s="285"/>
      <c r="D60" s="41"/>
      <c r="E60" s="41"/>
      <c r="F60" s="79"/>
      <c r="G60" s="79"/>
      <c r="H60" s="78"/>
      <c r="I60" s="44"/>
      <c r="J60" s="90"/>
      <c r="K60" s="42"/>
      <c r="L60" s="290">
        <f t="shared" si="2"/>
        <v>0</v>
      </c>
      <c r="M60" s="223"/>
      <c r="N60" s="80"/>
      <c r="O60" s="81"/>
      <c r="P60" s="82"/>
      <c r="Q60" s="82"/>
      <c r="R60" s="82"/>
      <c r="S60" s="82"/>
      <c r="T60" s="82"/>
      <c r="U60" s="82"/>
      <c r="V60" s="56">
        <f t="shared" si="3"/>
        <v>0</v>
      </c>
      <c r="W60" s="83"/>
      <c r="X60" s="83"/>
      <c r="Y60" s="83"/>
      <c r="Z60" s="83"/>
      <c r="AA60" s="83"/>
      <c r="AB60" s="83"/>
      <c r="AC60" s="82"/>
      <c r="AD60" s="82"/>
      <c r="AE60" s="82"/>
      <c r="AF60" s="82"/>
      <c r="AG60" s="82"/>
      <c r="AH60" s="82"/>
      <c r="AI60" s="56">
        <f t="shared" si="4"/>
        <v>0</v>
      </c>
      <c r="AJ60" s="83"/>
      <c r="AK60" s="83"/>
      <c r="AL60" s="83"/>
      <c r="AM60" s="83"/>
      <c r="AN60" s="83"/>
      <c r="AO60" s="83"/>
      <c r="AP60" s="289"/>
      <c r="AQ60" s="84"/>
      <c r="AR60" s="85"/>
    </row>
    <row r="61" spans="1:44" s="43" customFormat="1" ht="15">
      <c r="A61" s="135"/>
      <c r="B61" s="44"/>
      <c r="C61" s="285"/>
      <c r="D61" s="41"/>
      <c r="E61" s="41"/>
      <c r="F61" s="79"/>
      <c r="G61" s="79"/>
      <c r="H61" s="78"/>
      <c r="I61" s="44"/>
      <c r="J61" s="90"/>
      <c r="K61" s="42"/>
      <c r="L61" s="290">
        <f t="shared" si="2"/>
        <v>0</v>
      </c>
      <c r="M61" s="223"/>
      <c r="N61" s="80"/>
      <c r="O61" s="81"/>
      <c r="P61" s="82"/>
      <c r="Q61" s="82"/>
      <c r="R61" s="82"/>
      <c r="S61" s="82"/>
      <c r="T61" s="82"/>
      <c r="U61" s="82"/>
      <c r="V61" s="56">
        <f t="shared" si="3"/>
        <v>0</v>
      </c>
      <c r="W61" s="83"/>
      <c r="X61" s="83"/>
      <c r="Y61" s="83"/>
      <c r="Z61" s="83"/>
      <c r="AA61" s="83"/>
      <c r="AB61" s="83"/>
      <c r="AC61" s="82"/>
      <c r="AD61" s="82"/>
      <c r="AE61" s="82"/>
      <c r="AF61" s="82"/>
      <c r="AG61" s="82"/>
      <c r="AH61" s="82"/>
      <c r="AI61" s="56">
        <f t="shared" si="4"/>
        <v>0</v>
      </c>
      <c r="AJ61" s="83"/>
      <c r="AK61" s="83"/>
      <c r="AL61" s="83"/>
      <c r="AM61" s="83"/>
      <c r="AN61" s="83"/>
      <c r="AO61" s="83"/>
      <c r="AP61" s="289"/>
      <c r="AQ61" s="84"/>
      <c r="AR61" s="85"/>
    </row>
    <row r="62" spans="1:44" s="43" customFormat="1" ht="15">
      <c r="A62" s="135"/>
      <c r="B62" s="44"/>
      <c r="C62" s="285"/>
      <c r="D62" s="41"/>
      <c r="E62" s="41"/>
      <c r="F62" s="79"/>
      <c r="G62" s="79"/>
      <c r="H62" s="78"/>
      <c r="I62" s="44"/>
      <c r="J62" s="90"/>
      <c r="K62" s="42"/>
      <c r="L62" s="290">
        <f t="shared" si="2"/>
        <v>0</v>
      </c>
      <c r="M62" s="223"/>
      <c r="N62" s="80"/>
      <c r="O62" s="81"/>
      <c r="P62" s="82"/>
      <c r="Q62" s="82"/>
      <c r="R62" s="82"/>
      <c r="S62" s="82"/>
      <c r="T62" s="82"/>
      <c r="U62" s="82"/>
      <c r="V62" s="56">
        <f t="shared" si="3"/>
        <v>0</v>
      </c>
      <c r="W62" s="83"/>
      <c r="X62" s="83"/>
      <c r="Y62" s="83"/>
      <c r="Z62" s="83"/>
      <c r="AA62" s="83"/>
      <c r="AB62" s="83"/>
      <c r="AC62" s="82"/>
      <c r="AD62" s="82"/>
      <c r="AE62" s="82"/>
      <c r="AF62" s="82"/>
      <c r="AG62" s="82"/>
      <c r="AH62" s="82"/>
      <c r="AI62" s="56">
        <f t="shared" si="4"/>
        <v>0</v>
      </c>
      <c r="AJ62" s="83"/>
      <c r="AK62" s="83"/>
      <c r="AL62" s="83"/>
      <c r="AM62" s="83"/>
      <c r="AN62" s="83"/>
      <c r="AO62" s="83"/>
      <c r="AP62" s="289"/>
      <c r="AQ62" s="84"/>
      <c r="AR62" s="85"/>
    </row>
    <row r="63" spans="1:44" s="43" customFormat="1" ht="15">
      <c r="A63" s="135"/>
      <c r="B63" s="44"/>
      <c r="C63" s="285"/>
      <c r="D63" s="41"/>
      <c r="E63" s="41"/>
      <c r="F63" s="79"/>
      <c r="G63" s="79"/>
      <c r="H63" s="78"/>
      <c r="I63" s="44"/>
      <c r="J63" s="90"/>
      <c r="K63" s="42"/>
      <c r="L63" s="290">
        <f t="shared" si="2"/>
        <v>0</v>
      </c>
      <c r="M63" s="223"/>
      <c r="N63" s="80"/>
      <c r="O63" s="81"/>
      <c r="P63" s="82"/>
      <c r="Q63" s="82"/>
      <c r="R63" s="82"/>
      <c r="S63" s="82"/>
      <c r="T63" s="82"/>
      <c r="U63" s="82"/>
      <c r="V63" s="56">
        <f t="shared" si="3"/>
        <v>0</v>
      </c>
      <c r="W63" s="83"/>
      <c r="X63" s="83"/>
      <c r="Y63" s="83"/>
      <c r="Z63" s="83"/>
      <c r="AA63" s="83"/>
      <c r="AB63" s="83"/>
      <c r="AC63" s="82"/>
      <c r="AD63" s="82"/>
      <c r="AE63" s="82"/>
      <c r="AF63" s="82"/>
      <c r="AG63" s="82"/>
      <c r="AH63" s="82"/>
      <c r="AI63" s="56">
        <f t="shared" si="4"/>
        <v>0</v>
      </c>
      <c r="AJ63" s="83"/>
      <c r="AK63" s="83"/>
      <c r="AL63" s="83"/>
      <c r="AM63" s="83"/>
      <c r="AN63" s="83"/>
      <c r="AO63" s="83"/>
      <c r="AP63" s="289"/>
      <c r="AQ63" s="84"/>
      <c r="AR63" s="85"/>
    </row>
    <row r="64" spans="1:44" s="43" customFormat="1" ht="15">
      <c r="A64" s="135"/>
      <c r="B64" s="44"/>
      <c r="C64" s="285"/>
      <c r="D64" s="41"/>
      <c r="E64" s="41"/>
      <c r="F64" s="79"/>
      <c r="G64" s="79"/>
      <c r="H64" s="78"/>
      <c r="I64" s="44"/>
      <c r="J64" s="90"/>
      <c r="K64" s="42"/>
      <c r="L64" s="290">
        <f t="shared" si="2"/>
        <v>0</v>
      </c>
      <c r="M64" s="223"/>
      <c r="N64" s="80"/>
      <c r="O64" s="81"/>
      <c r="P64" s="82"/>
      <c r="Q64" s="82"/>
      <c r="R64" s="82"/>
      <c r="S64" s="82"/>
      <c r="T64" s="82"/>
      <c r="U64" s="82"/>
      <c r="V64" s="56">
        <f t="shared" si="3"/>
        <v>0</v>
      </c>
      <c r="W64" s="83"/>
      <c r="X64" s="83"/>
      <c r="Y64" s="83"/>
      <c r="Z64" s="83"/>
      <c r="AA64" s="83"/>
      <c r="AB64" s="83"/>
      <c r="AC64" s="82"/>
      <c r="AD64" s="82"/>
      <c r="AE64" s="82"/>
      <c r="AF64" s="82"/>
      <c r="AG64" s="82"/>
      <c r="AH64" s="82"/>
      <c r="AI64" s="56">
        <f t="shared" si="4"/>
        <v>0</v>
      </c>
      <c r="AJ64" s="83"/>
      <c r="AK64" s="83"/>
      <c r="AL64" s="83"/>
      <c r="AM64" s="83"/>
      <c r="AN64" s="83"/>
      <c r="AO64" s="83"/>
      <c r="AP64" s="289"/>
      <c r="AQ64" s="84"/>
      <c r="AR64" s="85"/>
    </row>
    <row r="65" spans="1:44" s="43" customFormat="1" ht="15">
      <c r="A65" s="135"/>
      <c r="B65" s="44"/>
      <c r="C65" s="285"/>
      <c r="D65" s="41"/>
      <c r="E65" s="41"/>
      <c r="F65" s="79"/>
      <c r="G65" s="79"/>
      <c r="H65" s="78"/>
      <c r="I65" s="44"/>
      <c r="J65" s="90"/>
      <c r="K65" s="42"/>
      <c r="L65" s="290">
        <f t="shared" si="2"/>
        <v>0</v>
      </c>
      <c r="M65" s="223"/>
      <c r="N65" s="80"/>
      <c r="O65" s="81"/>
      <c r="P65" s="82"/>
      <c r="Q65" s="82"/>
      <c r="R65" s="82"/>
      <c r="S65" s="82"/>
      <c r="T65" s="82"/>
      <c r="U65" s="82"/>
      <c r="V65" s="56">
        <f t="shared" si="3"/>
        <v>0</v>
      </c>
      <c r="W65" s="83"/>
      <c r="X65" s="83"/>
      <c r="Y65" s="83"/>
      <c r="Z65" s="83"/>
      <c r="AA65" s="83"/>
      <c r="AB65" s="83"/>
      <c r="AC65" s="82"/>
      <c r="AD65" s="82"/>
      <c r="AE65" s="82"/>
      <c r="AF65" s="82"/>
      <c r="AG65" s="82"/>
      <c r="AH65" s="82"/>
      <c r="AI65" s="56">
        <f t="shared" si="4"/>
        <v>0</v>
      </c>
      <c r="AJ65" s="83"/>
      <c r="AK65" s="83"/>
      <c r="AL65" s="83"/>
      <c r="AM65" s="83"/>
      <c r="AN65" s="83"/>
      <c r="AO65" s="83"/>
      <c r="AP65" s="289"/>
      <c r="AQ65" s="84"/>
      <c r="AR65" s="85"/>
    </row>
    <row r="66" spans="1:44" s="43" customFormat="1" ht="15">
      <c r="A66" s="135"/>
      <c r="B66" s="44"/>
      <c r="C66" s="285"/>
      <c r="D66" s="41"/>
      <c r="E66" s="41"/>
      <c r="F66" s="79"/>
      <c r="G66" s="79"/>
      <c r="H66" s="78"/>
      <c r="I66" s="44"/>
      <c r="J66" s="90"/>
      <c r="K66" s="42"/>
      <c r="L66" s="290">
        <f t="shared" si="2"/>
        <v>0</v>
      </c>
      <c r="M66" s="223"/>
      <c r="N66" s="80"/>
      <c r="O66" s="81"/>
      <c r="P66" s="82"/>
      <c r="Q66" s="82"/>
      <c r="R66" s="82"/>
      <c r="S66" s="82"/>
      <c r="T66" s="82"/>
      <c r="U66" s="82"/>
      <c r="V66" s="56">
        <f t="shared" si="3"/>
        <v>0</v>
      </c>
      <c r="W66" s="83"/>
      <c r="X66" s="83"/>
      <c r="Y66" s="83"/>
      <c r="Z66" s="83"/>
      <c r="AA66" s="83"/>
      <c r="AB66" s="83"/>
      <c r="AC66" s="82"/>
      <c r="AD66" s="82"/>
      <c r="AE66" s="82"/>
      <c r="AF66" s="82"/>
      <c r="AG66" s="82"/>
      <c r="AH66" s="82"/>
      <c r="AI66" s="56">
        <f t="shared" si="4"/>
        <v>0</v>
      </c>
      <c r="AJ66" s="83"/>
      <c r="AK66" s="83"/>
      <c r="AL66" s="83"/>
      <c r="AM66" s="83"/>
      <c r="AN66" s="83"/>
      <c r="AO66" s="83"/>
      <c r="AP66" s="289"/>
      <c r="AQ66" s="84"/>
      <c r="AR66" s="85"/>
    </row>
    <row r="67" spans="1:44" s="43" customFormat="1" ht="15">
      <c r="A67" s="135"/>
      <c r="B67" s="44"/>
      <c r="C67" s="285"/>
      <c r="D67" s="41"/>
      <c r="E67" s="41"/>
      <c r="F67" s="79"/>
      <c r="G67" s="79"/>
      <c r="H67" s="78"/>
      <c r="I67" s="44"/>
      <c r="J67" s="90"/>
      <c r="K67" s="42"/>
      <c r="L67" s="290">
        <f t="shared" si="2"/>
        <v>0</v>
      </c>
      <c r="M67" s="223"/>
      <c r="N67" s="80"/>
      <c r="O67" s="81"/>
      <c r="P67" s="82"/>
      <c r="Q67" s="82"/>
      <c r="R67" s="82"/>
      <c r="S67" s="82"/>
      <c r="T67" s="82"/>
      <c r="U67" s="82"/>
      <c r="V67" s="56">
        <f t="shared" si="3"/>
        <v>0</v>
      </c>
      <c r="W67" s="83"/>
      <c r="X67" s="83"/>
      <c r="Y67" s="83"/>
      <c r="Z67" s="83"/>
      <c r="AA67" s="83"/>
      <c r="AB67" s="83"/>
      <c r="AC67" s="82"/>
      <c r="AD67" s="82"/>
      <c r="AE67" s="82"/>
      <c r="AF67" s="82"/>
      <c r="AG67" s="82"/>
      <c r="AH67" s="82"/>
      <c r="AI67" s="56">
        <f t="shared" si="4"/>
        <v>0</v>
      </c>
      <c r="AJ67" s="83"/>
      <c r="AK67" s="83"/>
      <c r="AL67" s="83"/>
      <c r="AM67" s="83"/>
      <c r="AN67" s="83"/>
      <c r="AO67" s="83"/>
      <c r="AP67" s="289"/>
      <c r="AQ67" s="84"/>
      <c r="AR67" s="85"/>
    </row>
    <row r="68" spans="1:44" s="43" customFormat="1" ht="15">
      <c r="A68" s="135"/>
      <c r="B68" s="44"/>
      <c r="C68" s="285"/>
      <c r="D68" s="41"/>
      <c r="E68" s="41"/>
      <c r="F68" s="79"/>
      <c r="G68" s="79"/>
      <c r="H68" s="78"/>
      <c r="I68" s="44"/>
      <c r="J68" s="90"/>
      <c r="K68" s="42"/>
      <c r="L68" s="290">
        <f t="shared" si="2"/>
        <v>0</v>
      </c>
      <c r="M68" s="223"/>
      <c r="N68" s="80"/>
      <c r="O68" s="81"/>
      <c r="P68" s="82"/>
      <c r="Q68" s="82"/>
      <c r="R68" s="82"/>
      <c r="S68" s="82"/>
      <c r="T68" s="82"/>
      <c r="U68" s="82"/>
      <c r="V68" s="56">
        <f t="shared" si="3"/>
        <v>0</v>
      </c>
      <c r="W68" s="83"/>
      <c r="X68" s="83"/>
      <c r="Y68" s="83"/>
      <c r="Z68" s="83"/>
      <c r="AA68" s="83"/>
      <c r="AB68" s="83"/>
      <c r="AC68" s="82"/>
      <c r="AD68" s="82"/>
      <c r="AE68" s="82"/>
      <c r="AF68" s="82"/>
      <c r="AG68" s="82"/>
      <c r="AH68" s="82"/>
      <c r="AI68" s="56">
        <f t="shared" si="4"/>
        <v>0</v>
      </c>
      <c r="AJ68" s="83"/>
      <c r="AK68" s="83"/>
      <c r="AL68" s="83"/>
      <c r="AM68" s="83"/>
      <c r="AN68" s="83"/>
      <c r="AO68" s="83"/>
      <c r="AP68" s="289"/>
      <c r="AQ68" s="84"/>
      <c r="AR68" s="85"/>
    </row>
    <row r="69" spans="1:44" s="43" customFormat="1" ht="15">
      <c r="A69" s="135"/>
      <c r="B69" s="44"/>
      <c r="C69" s="285"/>
      <c r="D69" s="41"/>
      <c r="E69" s="41"/>
      <c r="F69" s="79"/>
      <c r="G69" s="79"/>
      <c r="H69" s="78"/>
      <c r="I69" s="44"/>
      <c r="J69" s="90"/>
      <c r="K69" s="42"/>
      <c r="L69" s="290">
        <f t="shared" si="2"/>
        <v>0</v>
      </c>
      <c r="M69" s="223"/>
      <c r="N69" s="80"/>
      <c r="O69" s="81"/>
      <c r="P69" s="82"/>
      <c r="Q69" s="82"/>
      <c r="R69" s="82"/>
      <c r="S69" s="82"/>
      <c r="T69" s="82"/>
      <c r="U69" s="82"/>
      <c r="V69" s="56">
        <f t="shared" si="3"/>
        <v>0</v>
      </c>
      <c r="W69" s="83"/>
      <c r="X69" s="83"/>
      <c r="Y69" s="83"/>
      <c r="Z69" s="83"/>
      <c r="AA69" s="83"/>
      <c r="AB69" s="83"/>
      <c r="AC69" s="82"/>
      <c r="AD69" s="82"/>
      <c r="AE69" s="82"/>
      <c r="AF69" s="82"/>
      <c r="AG69" s="82"/>
      <c r="AH69" s="82"/>
      <c r="AI69" s="56">
        <f t="shared" si="4"/>
        <v>0</v>
      </c>
      <c r="AJ69" s="83"/>
      <c r="AK69" s="83"/>
      <c r="AL69" s="83"/>
      <c r="AM69" s="83"/>
      <c r="AN69" s="83"/>
      <c r="AO69" s="83"/>
      <c r="AP69" s="289"/>
      <c r="AQ69" s="84"/>
      <c r="AR69" s="85"/>
    </row>
    <row r="70" spans="1:44" s="43" customFormat="1" ht="15">
      <c r="A70" s="135"/>
      <c r="B70" s="44"/>
      <c r="C70" s="285"/>
      <c r="D70" s="41"/>
      <c r="E70" s="41"/>
      <c r="F70" s="79"/>
      <c r="G70" s="79"/>
      <c r="H70" s="78"/>
      <c r="I70" s="44"/>
      <c r="J70" s="90"/>
      <c r="K70" s="42"/>
      <c r="L70" s="290">
        <f t="shared" si="2"/>
        <v>0</v>
      </c>
      <c r="M70" s="223"/>
      <c r="N70" s="80"/>
      <c r="O70" s="81"/>
      <c r="P70" s="82"/>
      <c r="Q70" s="82"/>
      <c r="R70" s="82"/>
      <c r="S70" s="82"/>
      <c r="T70" s="82"/>
      <c r="U70" s="82"/>
      <c r="V70" s="56">
        <f t="shared" si="3"/>
        <v>0</v>
      </c>
      <c r="W70" s="83"/>
      <c r="X70" s="83"/>
      <c r="Y70" s="83"/>
      <c r="Z70" s="83"/>
      <c r="AA70" s="83"/>
      <c r="AB70" s="83"/>
      <c r="AC70" s="82"/>
      <c r="AD70" s="82"/>
      <c r="AE70" s="82"/>
      <c r="AF70" s="82"/>
      <c r="AG70" s="82"/>
      <c r="AH70" s="82"/>
      <c r="AI70" s="56">
        <f t="shared" si="4"/>
        <v>0</v>
      </c>
      <c r="AJ70" s="83"/>
      <c r="AK70" s="83"/>
      <c r="AL70" s="83"/>
      <c r="AM70" s="83"/>
      <c r="AN70" s="83"/>
      <c r="AO70" s="83"/>
      <c r="AP70" s="289"/>
      <c r="AQ70" s="84"/>
      <c r="AR70" s="85"/>
    </row>
    <row r="71" spans="1:44" s="43" customFormat="1" ht="15">
      <c r="A71" s="135"/>
      <c r="B71" s="44"/>
      <c r="C71" s="285"/>
      <c r="D71" s="41"/>
      <c r="E71" s="41"/>
      <c r="F71" s="79"/>
      <c r="G71" s="79"/>
      <c r="H71" s="78"/>
      <c r="I71" s="44"/>
      <c r="J71" s="90"/>
      <c r="K71" s="42"/>
      <c r="L71" s="290">
        <f t="shared" si="2"/>
        <v>0</v>
      </c>
      <c r="M71" s="223"/>
      <c r="N71" s="80"/>
      <c r="O71" s="81"/>
      <c r="P71" s="82"/>
      <c r="Q71" s="82"/>
      <c r="R71" s="82"/>
      <c r="S71" s="82"/>
      <c r="T71" s="82"/>
      <c r="U71" s="82"/>
      <c r="V71" s="56">
        <f t="shared" si="3"/>
        <v>0</v>
      </c>
      <c r="W71" s="83"/>
      <c r="X71" s="83"/>
      <c r="Y71" s="83"/>
      <c r="Z71" s="83"/>
      <c r="AA71" s="83"/>
      <c r="AB71" s="83"/>
      <c r="AC71" s="82"/>
      <c r="AD71" s="82"/>
      <c r="AE71" s="82"/>
      <c r="AF71" s="82"/>
      <c r="AG71" s="82"/>
      <c r="AH71" s="82"/>
      <c r="AI71" s="56">
        <f t="shared" si="4"/>
        <v>0</v>
      </c>
      <c r="AJ71" s="83"/>
      <c r="AK71" s="83"/>
      <c r="AL71" s="83"/>
      <c r="AM71" s="83"/>
      <c r="AN71" s="83"/>
      <c r="AO71" s="83"/>
      <c r="AP71" s="289"/>
      <c r="AQ71" s="84"/>
      <c r="AR71" s="85"/>
    </row>
    <row r="72" spans="1:44" s="43" customFormat="1" ht="15">
      <c r="A72" s="135"/>
      <c r="B72" s="44"/>
      <c r="C72" s="285"/>
      <c r="D72" s="41"/>
      <c r="E72" s="41"/>
      <c r="F72" s="79"/>
      <c r="G72" s="79"/>
      <c r="H72" s="78"/>
      <c r="I72" s="44"/>
      <c r="J72" s="90"/>
      <c r="K72" s="42"/>
      <c r="L72" s="290">
        <f t="shared" si="2"/>
        <v>0</v>
      </c>
      <c r="M72" s="223"/>
      <c r="N72" s="80"/>
      <c r="O72" s="81"/>
      <c r="P72" s="82"/>
      <c r="Q72" s="82"/>
      <c r="R72" s="82"/>
      <c r="S72" s="82"/>
      <c r="T72" s="82"/>
      <c r="U72" s="82"/>
      <c r="V72" s="56">
        <f t="shared" si="3"/>
        <v>0</v>
      </c>
      <c r="W72" s="83"/>
      <c r="X72" s="83"/>
      <c r="Y72" s="83"/>
      <c r="Z72" s="83"/>
      <c r="AA72" s="83"/>
      <c r="AB72" s="83"/>
      <c r="AC72" s="82"/>
      <c r="AD72" s="82"/>
      <c r="AE72" s="82"/>
      <c r="AF72" s="82"/>
      <c r="AG72" s="82"/>
      <c r="AH72" s="82"/>
      <c r="AI72" s="56">
        <f t="shared" si="4"/>
        <v>0</v>
      </c>
      <c r="AJ72" s="83"/>
      <c r="AK72" s="83"/>
      <c r="AL72" s="83"/>
      <c r="AM72" s="83"/>
      <c r="AN72" s="83"/>
      <c r="AO72" s="83"/>
      <c r="AP72" s="289"/>
      <c r="AQ72" s="84"/>
      <c r="AR72" s="85"/>
    </row>
    <row r="73" spans="1:44" s="43" customFormat="1" ht="15">
      <c r="A73" s="135"/>
      <c r="B73" s="44"/>
      <c r="C73" s="285"/>
      <c r="D73" s="41"/>
      <c r="E73" s="41"/>
      <c r="F73" s="79"/>
      <c r="G73" s="79"/>
      <c r="H73" s="78"/>
      <c r="I73" s="44"/>
      <c r="J73" s="90"/>
      <c r="K73" s="42"/>
      <c r="L73" s="290">
        <f aca="true" t="shared" si="5" ref="L73:L87">J73-K73</f>
        <v>0</v>
      </c>
      <c r="M73" s="223"/>
      <c r="N73" s="80"/>
      <c r="O73" s="81"/>
      <c r="P73" s="82"/>
      <c r="Q73" s="82"/>
      <c r="R73" s="82"/>
      <c r="S73" s="82"/>
      <c r="T73" s="82"/>
      <c r="U73" s="82"/>
      <c r="V73" s="56">
        <f aca="true" t="shared" si="6" ref="V73:V87">SUM(W73:AB73)</f>
        <v>0</v>
      </c>
      <c r="W73" s="83"/>
      <c r="X73" s="83"/>
      <c r="Y73" s="83"/>
      <c r="Z73" s="83"/>
      <c r="AA73" s="83"/>
      <c r="AB73" s="83"/>
      <c r="AC73" s="82"/>
      <c r="AD73" s="82"/>
      <c r="AE73" s="82"/>
      <c r="AF73" s="82"/>
      <c r="AG73" s="82"/>
      <c r="AH73" s="82"/>
      <c r="AI73" s="56">
        <f aca="true" t="shared" si="7" ref="AI73:AI87">SUM(AJ73:AO73)</f>
        <v>0</v>
      </c>
      <c r="AJ73" s="83"/>
      <c r="AK73" s="83"/>
      <c r="AL73" s="83"/>
      <c r="AM73" s="83"/>
      <c r="AN73" s="83"/>
      <c r="AO73" s="83"/>
      <c r="AP73" s="289"/>
      <c r="AQ73" s="84"/>
      <c r="AR73" s="85"/>
    </row>
    <row r="74" spans="1:44" s="43" customFormat="1" ht="15">
      <c r="A74" s="135"/>
      <c r="B74" s="44"/>
      <c r="C74" s="285"/>
      <c r="D74" s="41"/>
      <c r="E74" s="41"/>
      <c r="F74" s="79"/>
      <c r="G74" s="79"/>
      <c r="H74" s="78"/>
      <c r="I74" s="44"/>
      <c r="J74" s="90"/>
      <c r="K74" s="42"/>
      <c r="L74" s="290">
        <f t="shared" si="5"/>
        <v>0</v>
      </c>
      <c r="M74" s="223"/>
      <c r="N74" s="80"/>
      <c r="O74" s="81"/>
      <c r="P74" s="82"/>
      <c r="Q74" s="82"/>
      <c r="R74" s="82"/>
      <c r="S74" s="82"/>
      <c r="T74" s="82"/>
      <c r="U74" s="82"/>
      <c r="V74" s="56">
        <f t="shared" si="6"/>
        <v>0</v>
      </c>
      <c r="W74" s="83"/>
      <c r="X74" s="83"/>
      <c r="Y74" s="83"/>
      <c r="Z74" s="83"/>
      <c r="AA74" s="83"/>
      <c r="AB74" s="83"/>
      <c r="AC74" s="82"/>
      <c r="AD74" s="82"/>
      <c r="AE74" s="82"/>
      <c r="AF74" s="82"/>
      <c r="AG74" s="82"/>
      <c r="AH74" s="82"/>
      <c r="AI74" s="56">
        <f t="shared" si="7"/>
        <v>0</v>
      </c>
      <c r="AJ74" s="83"/>
      <c r="AK74" s="83"/>
      <c r="AL74" s="83"/>
      <c r="AM74" s="83"/>
      <c r="AN74" s="83"/>
      <c r="AO74" s="83"/>
      <c r="AP74" s="289"/>
      <c r="AQ74" s="84"/>
      <c r="AR74" s="85"/>
    </row>
    <row r="75" spans="1:44" s="43" customFormat="1" ht="15">
      <c r="A75" s="135"/>
      <c r="B75" s="44"/>
      <c r="C75" s="285"/>
      <c r="D75" s="41"/>
      <c r="E75" s="41"/>
      <c r="F75" s="79"/>
      <c r="G75" s="79"/>
      <c r="H75" s="78"/>
      <c r="I75" s="44"/>
      <c r="J75" s="90"/>
      <c r="K75" s="42"/>
      <c r="L75" s="290">
        <f t="shared" si="5"/>
        <v>0</v>
      </c>
      <c r="M75" s="223"/>
      <c r="N75" s="80"/>
      <c r="O75" s="81"/>
      <c r="P75" s="82"/>
      <c r="Q75" s="82"/>
      <c r="R75" s="82"/>
      <c r="S75" s="82"/>
      <c r="T75" s="82"/>
      <c r="U75" s="82"/>
      <c r="V75" s="56">
        <f t="shared" si="6"/>
        <v>0</v>
      </c>
      <c r="W75" s="83"/>
      <c r="X75" s="83"/>
      <c r="Y75" s="83"/>
      <c r="Z75" s="83"/>
      <c r="AA75" s="83"/>
      <c r="AB75" s="83"/>
      <c r="AC75" s="82"/>
      <c r="AD75" s="82"/>
      <c r="AE75" s="82"/>
      <c r="AF75" s="82"/>
      <c r="AG75" s="82"/>
      <c r="AH75" s="82"/>
      <c r="AI75" s="56">
        <f t="shared" si="7"/>
        <v>0</v>
      </c>
      <c r="AJ75" s="83"/>
      <c r="AK75" s="83"/>
      <c r="AL75" s="83"/>
      <c r="AM75" s="83"/>
      <c r="AN75" s="83"/>
      <c r="AO75" s="83"/>
      <c r="AP75" s="289"/>
      <c r="AQ75" s="84"/>
      <c r="AR75" s="85"/>
    </row>
    <row r="76" spans="1:44" s="43" customFormat="1" ht="15">
      <c r="A76" s="135"/>
      <c r="B76" s="44"/>
      <c r="C76" s="285"/>
      <c r="D76" s="41"/>
      <c r="E76" s="41"/>
      <c r="F76" s="79"/>
      <c r="G76" s="79"/>
      <c r="H76" s="78"/>
      <c r="I76" s="44"/>
      <c r="J76" s="90"/>
      <c r="K76" s="42"/>
      <c r="L76" s="290">
        <f t="shared" si="5"/>
        <v>0</v>
      </c>
      <c r="M76" s="223"/>
      <c r="N76" s="80"/>
      <c r="O76" s="81"/>
      <c r="P76" s="82"/>
      <c r="Q76" s="82"/>
      <c r="R76" s="82"/>
      <c r="S76" s="82"/>
      <c r="T76" s="82"/>
      <c r="U76" s="82"/>
      <c r="V76" s="56">
        <f t="shared" si="6"/>
        <v>0</v>
      </c>
      <c r="W76" s="83"/>
      <c r="X76" s="83"/>
      <c r="Y76" s="83"/>
      <c r="Z76" s="83"/>
      <c r="AA76" s="83"/>
      <c r="AB76" s="83"/>
      <c r="AC76" s="82"/>
      <c r="AD76" s="82"/>
      <c r="AE76" s="82"/>
      <c r="AF76" s="82"/>
      <c r="AG76" s="82"/>
      <c r="AH76" s="82"/>
      <c r="AI76" s="56">
        <f t="shared" si="7"/>
        <v>0</v>
      </c>
      <c r="AJ76" s="83"/>
      <c r="AK76" s="83"/>
      <c r="AL76" s="83"/>
      <c r="AM76" s="83"/>
      <c r="AN76" s="83"/>
      <c r="AO76" s="83"/>
      <c r="AP76" s="289"/>
      <c r="AQ76" s="84"/>
      <c r="AR76" s="85"/>
    </row>
    <row r="77" spans="1:44" s="43" customFormat="1" ht="15">
      <c r="A77" s="135"/>
      <c r="B77" s="44"/>
      <c r="C77" s="285"/>
      <c r="D77" s="41"/>
      <c r="E77" s="41"/>
      <c r="F77" s="79"/>
      <c r="G77" s="79"/>
      <c r="H77" s="78"/>
      <c r="I77" s="44"/>
      <c r="J77" s="90"/>
      <c r="K77" s="42"/>
      <c r="L77" s="290">
        <f t="shared" si="5"/>
        <v>0</v>
      </c>
      <c r="M77" s="223"/>
      <c r="N77" s="80"/>
      <c r="O77" s="81"/>
      <c r="P77" s="82"/>
      <c r="Q77" s="82"/>
      <c r="R77" s="82"/>
      <c r="S77" s="82"/>
      <c r="T77" s="82"/>
      <c r="U77" s="82"/>
      <c r="V77" s="56">
        <f t="shared" si="6"/>
        <v>0</v>
      </c>
      <c r="W77" s="83"/>
      <c r="X77" s="83"/>
      <c r="Y77" s="83"/>
      <c r="Z77" s="83"/>
      <c r="AA77" s="83"/>
      <c r="AB77" s="83"/>
      <c r="AC77" s="82"/>
      <c r="AD77" s="82"/>
      <c r="AE77" s="82"/>
      <c r="AF77" s="82"/>
      <c r="AG77" s="82"/>
      <c r="AH77" s="82"/>
      <c r="AI77" s="56">
        <f t="shared" si="7"/>
        <v>0</v>
      </c>
      <c r="AJ77" s="83"/>
      <c r="AK77" s="83"/>
      <c r="AL77" s="83"/>
      <c r="AM77" s="83"/>
      <c r="AN77" s="83"/>
      <c r="AO77" s="83"/>
      <c r="AP77" s="289"/>
      <c r="AQ77" s="84"/>
      <c r="AR77" s="85"/>
    </row>
    <row r="78" spans="1:44" s="43" customFormat="1" ht="15">
      <c r="A78" s="135"/>
      <c r="B78" s="44"/>
      <c r="C78" s="285"/>
      <c r="D78" s="41"/>
      <c r="E78" s="41"/>
      <c r="F78" s="79"/>
      <c r="G78" s="79"/>
      <c r="H78" s="78"/>
      <c r="I78" s="44"/>
      <c r="J78" s="90"/>
      <c r="K78" s="42"/>
      <c r="L78" s="290">
        <f t="shared" si="5"/>
        <v>0</v>
      </c>
      <c r="M78" s="223"/>
      <c r="N78" s="80"/>
      <c r="O78" s="81"/>
      <c r="P78" s="82"/>
      <c r="Q78" s="82"/>
      <c r="R78" s="82"/>
      <c r="S78" s="82"/>
      <c r="T78" s="82"/>
      <c r="U78" s="82"/>
      <c r="V78" s="56">
        <f t="shared" si="6"/>
        <v>0</v>
      </c>
      <c r="W78" s="83"/>
      <c r="X78" s="83"/>
      <c r="Y78" s="83"/>
      <c r="Z78" s="83"/>
      <c r="AA78" s="83"/>
      <c r="AB78" s="83"/>
      <c r="AC78" s="82"/>
      <c r="AD78" s="82"/>
      <c r="AE78" s="82"/>
      <c r="AF78" s="82"/>
      <c r="AG78" s="82"/>
      <c r="AH78" s="82"/>
      <c r="AI78" s="56">
        <f t="shared" si="7"/>
        <v>0</v>
      </c>
      <c r="AJ78" s="83"/>
      <c r="AK78" s="83"/>
      <c r="AL78" s="83"/>
      <c r="AM78" s="83"/>
      <c r="AN78" s="83"/>
      <c r="AO78" s="83"/>
      <c r="AP78" s="289"/>
      <c r="AQ78" s="84"/>
      <c r="AR78" s="85"/>
    </row>
    <row r="79" spans="1:44" s="43" customFormat="1" ht="15">
      <c r="A79" s="135"/>
      <c r="B79" s="44"/>
      <c r="C79" s="285"/>
      <c r="D79" s="41"/>
      <c r="E79" s="41"/>
      <c r="F79" s="79"/>
      <c r="G79" s="79"/>
      <c r="H79" s="78"/>
      <c r="I79" s="44"/>
      <c r="J79" s="90"/>
      <c r="K79" s="42"/>
      <c r="L79" s="290">
        <f t="shared" si="5"/>
        <v>0</v>
      </c>
      <c r="M79" s="223"/>
      <c r="N79" s="80"/>
      <c r="O79" s="81"/>
      <c r="P79" s="82"/>
      <c r="Q79" s="82"/>
      <c r="R79" s="82"/>
      <c r="S79" s="82"/>
      <c r="T79" s="82"/>
      <c r="U79" s="82"/>
      <c r="V79" s="56">
        <f t="shared" si="6"/>
        <v>0</v>
      </c>
      <c r="W79" s="83"/>
      <c r="X79" s="83"/>
      <c r="Y79" s="83"/>
      <c r="Z79" s="83"/>
      <c r="AA79" s="83"/>
      <c r="AB79" s="83"/>
      <c r="AC79" s="82"/>
      <c r="AD79" s="82"/>
      <c r="AE79" s="82"/>
      <c r="AF79" s="82"/>
      <c r="AG79" s="82"/>
      <c r="AH79" s="82"/>
      <c r="AI79" s="56">
        <f t="shared" si="7"/>
        <v>0</v>
      </c>
      <c r="AJ79" s="83"/>
      <c r="AK79" s="83"/>
      <c r="AL79" s="83"/>
      <c r="AM79" s="83"/>
      <c r="AN79" s="83"/>
      <c r="AO79" s="83"/>
      <c r="AP79" s="289"/>
      <c r="AQ79" s="84"/>
      <c r="AR79" s="85"/>
    </row>
    <row r="80" spans="1:44" s="43" customFormat="1" ht="15">
      <c r="A80" s="135"/>
      <c r="B80" s="44"/>
      <c r="C80" s="285"/>
      <c r="D80" s="41"/>
      <c r="E80" s="41"/>
      <c r="F80" s="79"/>
      <c r="G80" s="79"/>
      <c r="H80" s="78"/>
      <c r="I80" s="44"/>
      <c r="J80" s="90"/>
      <c r="K80" s="42"/>
      <c r="L80" s="290">
        <f t="shared" si="5"/>
        <v>0</v>
      </c>
      <c r="M80" s="223"/>
      <c r="N80" s="80"/>
      <c r="O80" s="81"/>
      <c r="P80" s="82"/>
      <c r="Q80" s="82"/>
      <c r="R80" s="82"/>
      <c r="S80" s="82"/>
      <c r="T80" s="82"/>
      <c r="U80" s="82"/>
      <c r="V80" s="56">
        <f t="shared" si="6"/>
        <v>0</v>
      </c>
      <c r="W80" s="83"/>
      <c r="X80" s="83"/>
      <c r="Y80" s="83"/>
      <c r="Z80" s="83"/>
      <c r="AA80" s="83"/>
      <c r="AB80" s="83"/>
      <c r="AC80" s="82"/>
      <c r="AD80" s="82"/>
      <c r="AE80" s="82"/>
      <c r="AF80" s="82"/>
      <c r="AG80" s="82"/>
      <c r="AH80" s="82"/>
      <c r="AI80" s="56">
        <f t="shared" si="7"/>
        <v>0</v>
      </c>
      <c r="AJ80" s="83"/>
      <c r="AK80" s="83"/>
      <c r="AL80" s="83"/>
      <c r="AM80" s="83"/>
      <c r="AN80" s="83"/>
      <c r="AO80" s="83"/>
      <c r="AP80" s="289"/>
      <c r="AQ80" s="84"/>
      <c r="AR80" s="85"/>
    </row>
    <row r="81" spans="1:44" s="43" customFormat="1" ht="15">
      <c r="A81" s="135"/>
      <c r="B81" s="44"/>
      <c r="C81" s="285"/>
      <c r="D81" s="41"/>
      <c r="E81" s="41"/>
      <c r="F81" s="79"/>
      <c r="G81" s="79"/>
      <c r="H81" s="78"/>
      <c r="I81" s="44"/>
      <c r="J81" s="90"/>
      <c r="K81" s="42"/>
      <c r="L81" s="290">
        <f t="shared" si="5"/>
        <v>0</v>
      </c>
      <c r="M81" s="223"/>
      <c r="N81" s="80"/>
      <c r="O81" s="81"/>
      <c r="P81" s="82"/>
      <c r="Q81" s="82"/>
      <c r="R81" s="82"/>
      <c r="S81" s="82"/>
      <c r="T81" s="82"/>
      <c r="U81" s="82"/>
      <c r="V81" s="56">
        <f t="shared" si="6"/>
        <v>0</v>
      </c>
      <c r="W81" s="83"/>
      <c r="X81" s="83"/>
      <c r="Y81" s="83"/>
      <c r="Z81" s="83"/>
      <c r="AA81" s="83"/>
      <c r="AB81" s="83"/>
      <c r="AC81" s="82"/>
      <c r="AD81" s="82"/>
      <c r="AE81" s="82"/>
      <c r="AF81" s="82"/>
      <c r="AG81" s="82"/>
      <c r="AH81" s="82"/>
      <c r="AI81" s="56">
        <f t="shared" si="7"/>
        <v>0</v>
      </c>
      <c r="AJ81" s="83"/>
      <c r="AK81" s="83"/>
      <c r="AL81" s="83"/>
      <c r="AM81" s="83"/>
      <c r="AN81" s="83"/>
      <c r="AO81" s="83"/>
      <c r="AP81" s="289"/>
      <c r="AQ81" s="84"/>
      <c r="AR81" s="85"/>
    </row>
    <row r="82" spans="1:44" s="43" customFormat="1" ht="15">
      <c r="A82" s="135"/>
      <c r="B82" s="44"/>
      <c r="C82" s="285"/>
      <c r="D82" s="41"/>
      <c r="E82" s="41"/>
      <c r="F82" s="79"/>
      <c r="G82" s="79"/>
      <c r="H82" s="78"/>
      <c r="I82" s="44"/>
      <c r="J82" s="90"/>
      <c r="K82" s="42"/>
      <c r="L82" s="290">
        <f t="shared" si="5"/>
        <v>0</v>
      </c>
      <c r="M82" s="223"/>
      <c r="N82" s="80"/>
      <c r="O82" s="81"/>
      <c r="P82" s="82"/>
      <c r="Q82" s="82"/>
      <c r="R82" s="82"/>
      <c r="S82" s="82"/>
      <c r="T82" s="82"/>
      <c r="U82" s="82"/>
      <c r="V82" s="56">
        <f t="shared" si="6"/>
        <v>0</v>
      </c>
      <c r="W82" s="83"/>
      <c r="X82" s="83"/>
      <c r="Y82" s="83"/>
      <c r="Z82" s="83"/>
      <c r="AA82" s="83"/>
      <c r="AB82" s="83"/>
      <c r="AC82" s="82"/>
      <c r="AD82" s="82"/>
      <c r="AE82" s="82"/>
      <c r="AF82" s="82"/>
      <c r="AG82" s="82"/>
      <c r="AH82" s="82"/>
      <c r="AI82" s="56">
        <f t="shared" si="7"/>
        <v>0</v>
      </c>
      <c r="AJ82" s="83"/>
      <c r="AK82" s="83"/>
      <c r="AL82" s="83"/>
      <c r="AM82" s="83"/>
      <c r="AN82" s="83"/>
      <c r="AO82" s="83"/>
      <c r="AP82" s="289"/>
      <c r="AQ82" s="84"/>
      <c r="AR82" s="85"/>
    </row>
    <row r="83" spans="1:44" s="43" customFormat="1" ht="15">
      <c r="A83" s="135"/>
      <c r="B83" s="44"/>
      <c r="C83" s="285"/>
      <c r="D83" s="41"/>
      <c r="E83" s="41"/>
      <c r="F83" s="79"/>
      <c r="G83" s="79"/>
      <c r="H83" s="78"/>
      <c r="I83" s="44"/>
      <c r="J83" s="90"/>
      <c r="K83" s="42"/>
      <c r="L83" s="290">
        <f t="shared" si="5"/>
        <v>0</v>
      </c>
      <c r="M83" s="223"/>
      <c r="N83" s="80"/>
      <c r="O83" s="81"/>
      <c r="P83" s="82"/>
      <c r="Q83" s="82"/>
      <c r="R83" s="82"/>
      <c r="S83" s="82"/>
      <c r="T83" s="82"/>
      <c r="U83" s="82"/>
      <c r="V83" s="56">
        <f t="shared" si="6"/>
        <v>0</v>
      </c>
      <c r="W83" s="83"/>
      <c r="X83" s="83"/>
      <c r="Y83" s="83"/>
      <c r="Z83" s="83"/>
      <c r="AA83" s="83"/>
      <c r="AB83" s="83"/>
      <c r="AC83" s="82"/>
      <c r="AD83" s="82"/>
      <c r="AE83" s="82"/>
      <c r="AF83" s="82"/>
      <c r="AG83" s="82"/>
      <c r="AH83" s="82"/>
      <c r="AI83" s="56">
        <f t="shared" si="7"/>
        <v>0</v>
      </c>
      <c r="AJ83" s="83"/>
      <c r="AK83" s="83"/>
      <c r="AL83" s="83"/>
      <c r="AM83" s="83"/>
      <c r="AN83" s="83"/>
      <c r="AO83" s="83"/>
      <c r="AP83" s="289"/>
      <c r="AQ83" s="84"/>
      <c r="AR83" s="85"/>
    </row>
    <row r="84" spans="1:44" s="43" customFormat="1" ht="15">
      <c r="A84" s="135"/>
      <c r="B84" s="44"/>
      <c r="C84" s="285"/>
      <c r="D84" s="41"/>
      <c r="E84" s="41"/>
      <c r="F84" s="79"/>
      <c r="G84" s="79"/>
      <c r="H84" s="78"/>
      <c r="I84" s="44"/>
      <c r="J84" s="90"/>
      <c r="K84" s="42"/>
      <c r="L84" s="290">
        <f t="shared" si="5"/>
        <v>0</v>
      </c>
      <c r="M84" s="223"/>
      <c r="N84" s="80"/>
      <c r="O84" s="81"/>
      <c r="P84" s="82"/>
      <c r="Q84" s="82"/>
      <c r="R84" s="82"/>
      <c r="S84" s="82"/>
      <c r="T84" s="82"/>
      <c r="U84" s="82"/>
      <c r="V84" s="56">
        <f t="shared" si="6"/>
        <v>0</v>
      </c>
      <c r="W84" s="83"/>
      <c r="X84" s="83"/>
      <c r="Y84" s="83"/>
      <c r="Z84" s="83"/>
      <c r="AA84" s="83"/>
      <c r="AB84" s="83"/>
      <c r="AC84" s="82"/>
      <c r="AD84" s="82"/>
      <c r="AE84" s="82"/>
      <c r="AF84" s="82"/>
      <c r="AG84" s="82"/>
      <c r="AH84" s="82"/>
      <c r="AI84" s="56">
        <f t="shared" si="7"/>
        <v>0</v>
      </c>
      <c r="AJ84" s="83"/>
      <c r="AK84" s="83"/>
      <c r="AL84" s="83"/>
      <c r="AM84" s="83"/>
      <c r="AN84" s="83"/>
      <c r="AO84" s="83"/>
      <c r="AP84" s="289"/>
      <c r="AQ84" s="84"/>
      <c r="AR84" s="85"/>
    </row>
    <row r="85" spans="1:44" s="43" customFormat="1" ht="15">
      <c r="A85" s="135"/>
      <c r="B85" s="44"/>
      <c r="C85" s="285"/>
      <c r="D85" s="41"/>
      <c r="E85" s="41"/>
      <c r="F85" s="79"/>
      <c r="G85" s="79"/>
      <c r="H85" s="78"/>
      <c r="I85" s="44"/>
      <c r="J85" s="90"/>
      <c r="K85" s="42"/>
      <c r="L85" s="290">
        <f t="shared" si="5"/>
        <v>0</v>
      </c>
      <c r="M85" s="223"/>
      <c r="N85" s="80"/>
      <c r="O85" s="81"/>
      <c r="P85" s="82"/>
      <c r="Q85" s="82"/>
      <c r="R85" s="82"/>
      <c r="S85" s="82"/>
      <c r="T85" s="82"/>
      <c r="U85" s="82"/>
      <c r="V85" s="56">
        <f t="shared" si="6"/>
        <v>0</v>
      </c>
      <c r="W85" s="83"/>
      <c r="X85" s="83"/>
      <c r="Y85" s="83"/>
      <c r="Z85" s="83"/>
      <c r="AA85" s="83"/>
      <c r="AB85" s="83"/>
      <c r="AC85" s="82"/>
      <c r="AD85" s="82"/>
      <c r="AE85" s="82"/>
      <c r="AF85" s="82"/>
      <c r="AG85" s="82"/>
      <c r="AH85" s="82"/>
      <c r="AI85" s="56">
        <f t="shared" si="7"/>
        <v>0</v>
      </c>
      <c r="AJ85" s="83"/>
      <c r="AK85" s="83"/>
      <c r="AL85" s="83"/>
      <c r="AM85" s="83"/>
      <c r="AN85" s="83"/>
      <c r="AO85" s="83"/>
      <c r="AP85" s="289"/>
      <c r="AQ85" s="84"/>
      <c r="AR85" s="85"/>
    </row>
    <row r="86" spans="1:44" s="43" customFormat="1" ht="15">
      <c r="A86" s="135"/>
      <c r="B86" s="44"/>
      <c r="C86" s="285"/>
      <c r="D86" s="41"/>
      <c r="E86" s="41"/>
      <c r="F86" s="79"/>
      <c r="G86" s="79"/>
      <c r="H86" s="78"/>
      <c r="I86" s="44"/>
      <c r="J86" s="90"/>
      <c r="K86" s="42"/>
      <c r="L86" s="290">
        <f t="shared" si="5"/>
        <v>0</v>
      </c>
      <c r="M86" s="223"/>
      <c r="N86" s="80"/>
      <c r="O86" s="81"/>
      <c r="P86" s="82"/>
      <c r="Q86" s="82"/>
      <c r="R86" s="82"/>
      <c r="S86" s="82"/>
      <c r="T86" s="82"/>
      <c r="U86" s="82"/>
      <c r="V86" s="56">
        <f t="shared" si="6"/>
        <v>0</v>
      </c>
      <c r="W86" s="83"/>
      <c r="X86" s="83"/>
      <c r="Y86" s="83"/>
      <c r="Z86" s="83"/>
      <c r="AA86" s="83"/>
      <c r="AB86" s="83"/>
      <c r="AC86" s="82"/>
      <c r="AD86" s="82"/>
      <c r="AE86" s="82"/>
      <c r="AF86" s="82"/>
      <c r="AG86" s="82"/>
      <c r="AH86" s="82"/>
      <c r="AI86" s="56">
        <f t="shared" si="7"/>
        <v>0</v>
      </c>
      <c r="AJ86" s="83"/>
      <c r="AK86" s="83"/>
      <c r="AL86" s="83"/>
      <c r="AM86" s="83"/>
      <c r="AN86" s="83"/>
      <c r="AO86" s="83"/>
      <c r="AP86" s="289"/>
      <c r="AQ86" s="84"/>
      <c r="AR86" s="85"/>
    </row>
    <row r="87" spans="1:44" s="43" customFormat="1" ht="15">
      <c r="A87" s="135"/>
      <c r="B87" s="44"/>
      <c r="C87" s="285"/>
      <c r="D87" s="41"/>
      <c r="E87" s="41"/>
      <c r="F87" s="79"/>
      <c r="G87" s="79"/>
      <c r="H87" s="78"/>
      <c r="I87" s="44"/>
      <c r="J87" s="90"/>
      <c r="K87" s="42"/>
      <c r="L87" s="290">
        <f t="shared" si="5"/>
        <v>0</v>
      </c>
      <c r="M87" s="223"/>
      <c r="N87" s="80"/>
      <c r="O87" s="81"/>
      <c r="P87" s="82"/>
      <c r="Q87" s="82"/>
      <c r="R87" s="82"/>
      <c r="S87" s="82"/>
      <c r="T87" s="82"/>
      <c r="U87" s="82"/>
      <c r="V87" s="56">
        <f t="shared" si="6"/>
        <v>0</v>
      </c>
      <c r="W87" s="83"/>
      <c r="X87" s="83"/>
      <c r="Y87" s="83"/>
      <c r="Z87" s="83"/>
      <c r="AA87" s="83"/>
      <c r="AB87" s="83"/>
      <c r="AC87" s="82"/>
      <c r="AD87" s="82"/>
      <c r="AE87" s="82"/>
      <c r="AF87" s="82"/>
      <c r="AG87" s="82"/>
      <c r="AH87" s="82"/>
      <c r="AI87" s="56">
        <f t="shared" si="7"/>
        <v>0</v>
      </c>
      <c r="AJ87" s="83"/>
      <c r="AK87" s="83"/>
      <c r="AL87" s="83"/>
      <c r="AM87" s="83"/>
      <c r="AN87" s="83"/>
      <c r="AO87" s="83"/>
      <c r="AP87" s="289"/>
      <c r="AQ87" s="84"/>
      <c r="AR87" s="85"/>
    </row>
    <row r="88" spans="1:44" s="45" customFormat="1" ht="15">
      <c r="A88" s="135"/>
      <c r="B88" s="59"/>
      <c r="C88" s="58"/>
      <c r="D88" s="60"/>
      <c r="E88" s="60"/>
      <c r="F88" s="60"/>
      <c r="G88" s="60"/>
      <c r="H88" s="60"/>
      <c r="I88" s="58"/>
      <c r="J88" s="57"/>
      <c r="K88" s="57"/>
      <c r="L88" s="57"/>
      <c r="M88" s="61"/>
      <c r="N88" s="60"/>
      <c r="O88" s="58"/>
      <c r="P88" s="62"/>
      <c r="Q88" s="62"/>
      <c r="R88" s="62"/>
      <c r="S88" s="62"/>
      <c r="T88" s="62"/>
      <c r="U88" s="62"/>
      <c r="V88" s="63"/>
      <c r="W88" s="62"/>
      <c r="X88" s="62"/>
      <c r="Y88" s="62"/>
      <c r="Z88" s="62"/>
      <c r="AA88" s="62"/>
      <c r="AB88" s="62"/>
      <c r="AC88" s="62"/>
      <c r="AD88" s="62"/>
      <c r="AE88" s="62"/>
      <c r="AF88" s="62"/>
      <c r="AG88" s="62"/>
      <c r="AH88" s="62"/>
      <c r="AI88" s="63"/>
      <c r="AJ88" s="62"/>
      <c r="AK88" s="62"/>
      <c r="AL88" s="62"/>
      <c r="AM88" s="62"/>
      <c r="AN88" s="62"/>
      <c r="AO88" s="64"/>
      <c r="AP88" s="65"/>
      <c r="AQ88" s="66"/>
      <c r="AR88" s="67"/>
    </row>
    <row r="89" spans="1:44" s="68" customFormat="1" ht="15">
      <c r="A89" s="135"/>
      <c r="C89" s="69"/>
      <c r="D89" s="69"/>
      <c r="E89" s="69"/>
      <c r="F89" s="69"/>
      <c r="G89" s="69"/>
      <c r="H89" s="69"/>
      <c r="I89" s="69"/>
      <c r="J89" s="70">
        <f>SUM(J8:J88)</f>
        <v>3185000</v>
      </c>
      <c r="K89" s="70">
        <f>SUM(K8:K88)</f>
        <v>631000</v>
      </c>
      <c r="L89" s="70">
        <f>SUM(L8:L88)</f>
        <v>2554000</v>
      </c>
      <c r="M89" s="69"/>
      <c r="N89" s="69"/>
      <c r="O89" s="69"/>
      <c r="P89" s="71">
        <f aca="true" t="shared" si="8" ref="P89:AO89">SUM(P8:P88)</f>
        <v>223500</v>
      </c>
      <c r="Q89" s="71">
        <f t="shared" si="8"/>
        <v>129500</v>
      </c>
      <c r="R89" s="71">
        <f t="shared" si="8"/>
        <v>137000</v>
      </c>
      <c r="S89" s="71">
        <f t="shared" si="8"/>
        <v>135000</v>
      </c>
      <c r="T89" s="71">
        <f t="shared" si="8"/>
        <v>0</v>
      </c>
      <c r="U89" s="71">
        <f t="shared" si="8"/>
        <v>0</v>
      </c>
      <c r="V89" s="71">
        <f t="shared" si="8"/>
        <v>219544.35</v>
      </c>
      <c r="W89" s="71">
        <f t="shared" si="8"/>
        <v>107420.6</v>
      </c>
      <c r="X89" s="71">
        <f t="shared" si="8"/>
        <v>112123.75</v>
      </c>
      <c r="Y89" s="71">
        <f t="shared" si="8"/>
        <v>0</v>
      </c>
      <c r="Z89" s="71">
        <f t="shared" si="8"/>
        <v>0</v>
      </c>
      <c r="AA89" s="71">
        <f t="shared" si="8"/>
        <v>0</v>
      </c>
      <c r="AB89" s="71">
        <f t="shared" si="8"/>
        <v>0</v>
      </c>
      <c r="AC89" s="71">
        <f t="shared" si="8"/>
        <v>2087500</v>
      </c>
      <c r="AD89" s="71">
        <f t="shared" si="8"/>
        <v>146500</v>
      </c>
      <c r="AE89" s="71">
        <f t="shared" si="8"/>
        <v>154000</v>
      </c>
      <c r="AF89" s="71">
        <f t="shared" si="8"/>
        <v>158000</v>
      </c>
      <c r="AG89" s="71">
        <f t="shared" si="8"/>
        <v>0</v>
      </c>
      <c r="AH89" s="71">
        <f t="shared" si="8"/>
        <v>0</v>
      </c>
      <c r="AI89" s="71">
        <f t="shared" si="8"/>
        <v>0</v>
      </c>
      <c r="AJ89" s="71">
        <f t="shared" si="8"/>
        <v>0</v>
      </c>
      <c r="AK89" s="71">
        <f t="shared" si="8"/>
        <v>0</v>
      </c>
      <c r="AL89" s="71">
        <f t="shared" si="8"/>
        <v>0</v>
      </c>
      <c r="AM89" s="71">
        <f t="shared" si="8"/>
        <v>0</v>
      </c>
      <c r="AN89" s="71">
        <f t="shared" si="8"/>
        <v>0</v>
      </c>
      <c r="AO89" s="71">
        <f t="shared" si="8"/>
        <v>0</v>
      </c>
      <c r="AP89" s="69"/>
      <c r="AQ89" s="69"/>
      <c r="AR89" s="69"/>
    </row>
    <row r="90" spans="1:44" s="45" customFormat="1" ht="15">
      <c r="A90" s="135"/>
      <c r="C90" s="47"/>
      <c r="D90" s="47"/>
      <c r="E90" s="47"/>
      <c r="F90" s="47"/>
      <c r="G90" s="47"/>
      <c r="H90" s="47"/>
      <c r="I90" s="47"/>
      <c r="J90" s="47"/>
      <c r="K90" s="47"/>
      <c r="L90" s="47"/>
      <c r="M90" s="47"/>
      <c r="N90" s="47"/>
      <c r="O90" s="47"/>
      <c r="P90" s="47"/>
      <c r="Q90" s="47"/>
      <c r="R90" s="47"/>
      <c r="S90" s="47"/>
      <c r="T90" s="47"/>
      <c r="U90" s="47"/>
      <c r="V90" s="72"/>
      <c r="W90" s="47"/>
      <c r="X90" s="47"/>
      <c r="Y90" s="47"/>
      <c r="Z90" s="47"/>
      <c r="AA90" s="72"/>
      <c r="AB90" s="72"/>
      <c r="AC90" s="47"/>
      <c r="AD90" s="47"/>
      <c r="AE90" s="47"/>
      <c r="AF90" s="47"/>
      <c r="AG90" s="47"/>
      <c r="AH90" s="47"/>
      <c r="AI90" s="47"/>
      <c r="AJ90" s="47"/>
      <c r="AK90" s="47"/>
      <c r="AL90" s="47"/>
      <c r="AM90" s="47"/>
      <c r="AN90" s="47"/>
      <c r="AO90" s="47"/>
      <c r="AP90" s="47"/>
      <c r="AQ90" s="47"/>
      <c r="AR90" s="47"/>
    </row>
    <row r="91" spans="1:44" s="45" customFormat="1" ht="15">
      <c r="A91" s="135"/>
      <c r="C91" s="47"/>
      <c r="D91" s="47"/>
      <c r="H91" s="47"/>
      <c r="I91" s="47"/>
      <c r="J91" s="396" t="s">
        <v>137</v>
      </c>
      <c r="K91" s="396"/>
      <c r="L91" s="396"/>
      <c r="M91" s="396"/>
      <c r="N91" s="396"/>
      <c r="O91" s="89"/>
      <c r="P91" s="47"/>
      <c r="Q91" s="47"/>
      <c r="R91" s="47"/>
      <c r="S91" s="47"/>
      <c r="T91" s="47"/>
      <c r="U91" s="47"/>
      <c r="V91" s="72"/>
      <c r="W91" s="47"/>
      <c r="X91" s="47"/>
      <c r="Y91" s="47"/>
      <c r="Z91" s="47"/>
      <c r="AA91" s="72"/>
      <c r="AB91" s="72"/>
      <c r="AC91" s="47"/>
      <c r="AD91" s="47"/>
      <c r="AE91" s="47"/>
      <c r="AF91" s="47"/>
      <c r="AG91" s="47"/>
      <c r="AH91" s="47"/>
      <c r="AI91" s="47"/>
      <c r="AJ91" s="47"/>
      <c r="AK91" s="47"/>
      <c r="AL91" s="47"/>
      <c r="AM91" s="47"/>
      <c r="AN91" s="47"/>
      <c r="AO91" s="47"/>
      <c r="AP91" s="47"/>
      <c r="AQ91" s="47"/>
      <c r="AR91" s="47"/>
    </row>
    <row r="92" spans="1:44" s="45" customFormat="1" ht="36" customHeight="1">
      <c r="A92" s="135"/>
      <c r="B92" s="248" t="s">
        <v>152</v>
      </c>
      <c r="C92" s="249"/>
      <c r="D92" s="47"/>
      <c r="H92" s="47"/>
      <c r="I92" s="286" t="s">
        <v>139</v>
      </c>
      <c r="J92" s="132" t="s">
        <v>104</v>
      </c>
      <c r="K92" s="132" t="s">
        <v>80</v>
      </c>
      <c r="L92" s="132" t="s">
        <v>135</v>
      </c>
      <c r="M92" s="132" t="s">
        <v>81</v>
      </c>
      <c r="N92" s="132" t="s">
        <v>136</v>
      </c>
      <c r="O92" s="73" t="s">
        <v>11</v>
      </c>
      <c r="P92" s="47"/>
      <c r="Q92" s="47"/>
      <c r="R92" s="47"/>
      <c r="S92" s="47"/>
      <c r="T92" s="47"/>
      <c r="U92" s="47"/>
      <c r="V92" s="72"/>
      <c r="W92" s="47"/>
      <c r="X92" s="47"/>
      <c r="Y92" s="47"/>
      <c r="Z92" s="47"/>
      <c r="AA92" s="72"/>
      <c r="AB92" s="72"/>
      <c r="AC92" s="47"/>
      <c r="AD92" s="47"/>
      <c r="AE92" s="47"/>
      <c r="AF92" s="47"/>
      <c r="AG92" s="47"/>
      <c r="AH92" s="47"/>
      <c r="AI92" s="74"/>
      <c r="AJ92" s="47"/>
      <c r="AK92" s="47"/>
      <c r="AL92" s="47"/>
      <c r="AM92" s="47"/>
      <c r="AN92" s="47"/>
      <c r="AO92" s="47"/>
      <c r="AP92" s="47"/>
      <c r="AQ92" s="47"/>
      <c r="AR92" s="47"/>
    </row>
    <row r="93" spans="1:44" s="45" customFormat="1" ht="15" customHeight="1">
      <c r="A93" s="135"/>
      <c r="B93" s="244" t="s">
        <v>2</v>
      </c>
      <c r="C93" s="244">
        <f>B2</f>
        <v>2018</v>
      </c>
      <c r="D93" s="47"/>
      <c r="E93" s="47"/>
      <c r="F93" s="47"/>
      <c r="G93" s="47"/>
      <c r="H93" s="47"/>
      <c r="I93" s="286"/>
      <c r="J93" s="210" t="s">
        <v>3</v>
      </c>
      <c r="K93" s="211">
        <f>SUM(K94:K100)</f>
        <v>11</v>
      </c>
      <c r="L93" s="212"/>
      <c r="M93" s="211">
        <f>SUM(M94:M100)</f>
        <v>9</v>
      </c>
      <c r="N93" s="212"/>
      <c r="O93" s="86" t="s">
        <v>147</v>
      </c>
      <c r="P93" s="47"/>
      <c r="Q93" s="47"/>
      <c r="R93" s="47"/>
      <c r="S93" s="47"/>
      <c r="T93" s="47"/>
      <c r="U93" s="47"/>
      <c r="V93" s="72"/>
      <c r="W93" s="47"/>
      <c r="X93" s="47"/>
      <c r="Y93" s="47"/>
      <c r="Z93" s="47"/>
      <c r="AA93" s="72"/>
      <c r="AB93" s="72"/>
      <c r="AC93" s="47"/>
      <c r="AD93" s="47"/>
      <c r="AE93" s="47"/>
      <c r="AF93" s="47"/>
      <c r="AG93" s="47"/>
      <c r="AH93" s="47"/>
      <c r="AI93" s="75"/>
      <c r="AJ93" s="47"/>
      <c r="AK93" s="47"/>
      <c r="AL93" s="47"/>
      <c r="AM93" s="47"/>
      <c r="AN93" s="47"/>
      <c r="AO93" s="47"/>
      <c r="AP93" s="47"/>
      <c r="AQ93" s="47"/>
      <c r="AR93" s="47"/>
    </row>
    <row r="94" spans="1:44" s="45" customFormat="1" ht="15" customHeight="1">
      <c r="A94" s="135"/>
      <c r="B94" s="87">
        <f>COUNTIF($G$8:$G$87,"X")</f>
        <v>0</v>
      </c>
      <c r="C94" s="87">
        <f>_xlfn.COUNTIFS(G8:G87,"X",N8:N87,"DA")</f>
        <v>0</v>
      </c>
      <c r="D94" s="47"/>
      <c r="E94" s="47"/>
      <c r="F94" s="47"/>
      <c r="G94" s="47"/>
      <c r="H94" s="47"/>
      <c r="I94" s="286"/>
      <c r="J94" s="229" t="s">
        <v>10</v>
      </c>
      <c r="K94" s="128">
        <f aca="true" t="shared" si="9" ref="K94:K100">COUNTIF($M$8:$M$87,J94)</f>
        <v>1</v>
      </c>
      <c r="L94" s="129">
        <f>K94/$K$93</f>
        <v>0.09090909090909091</v>
      </c>
      <c r="M94" s="128">
        <f>_xlfn.COUNTIFS(M8:M87,J94,N8:N87,"DA")</f>
        <v>0</v>
      </c>
      <c r="N94" s="129">
        <f>M94/$M$93</f>
        <v>0</v>
      </c>
      <c r="O94" s="234" t="s">
        <v>127</v>
      </c>
      <c r="P94" s="47"/>
      <c r="Q94" s="47"/>
      <c r="R94" s="47"/>
      <c r="S94" s="47"/>
      <c r="T94" s="47"/>
      <c r="U94" s="47"/>
      <c r="V94" s="72"/>
      <c r="W94" s="47"/>
      <c r="X94" s="47"/>
      <c r="Y94" s="47"/>
      <c r="Z94" s="47"/>
      <c r="AA94" s="72"/>
      <c r="AB94" s="72"/>
      <c r="AC94" s="47"/>
      <c r="AD94" s="47"/>
      <c r="AE94" s="47"/>
      <c r="AF94" s="47"/>
      <c r="AG94" s="47"/>
      <c r="AH94" s="47"/>
      <c r="AI94" s="75"/>
      <c r="AJ94" s="47"/>
      <c r="AK94" s="47"/>
      <c r="AL94" s="47"/>
      <c r="AM94" s="47"/>
      <c r="AN94" s="47"/>
      <c r="AO94" s="47"/>
      <c r="AP94" s="47"/>
      <c r="AQ94" s="47"/>
      <c r="AR94" s="47"/>
    </row>
    <row r="95" spans="1:44" s="45" customFormat="1" ht="31.5" customHeight="1">
      <c r="A95" s="135"/>
      <c r="D95" s="47"/>
      <c r="E95" s="47"/>
      <c r="F95" s="47"/>
      <c r="G95" s="47"/>
      <c r="H95" s="47"/>
      <c r="I95" s="286"/>
      <c r="J95" s="233" t="s">
        <v>120</v>
      </c>
      <c r="K95" s="130">
        <f t="shared" si="9"/>
        <v>0</v>
      </c>
      <c r="L95" s="393">
        <f>(K95+K96+K97+K98)/$K$93</f>
        <v>0.6363636363636364</v>
      </c>
      <c r="M95" s="130">
        <f>_xlfn.COUNTIFS(M7:M87,J95,N7:N87,"DA")</f>
        <v>0</v>
      </c>
      <c r="N95" s="393">
        <f>(M95+M96+M97+M98)/$M$93</f>
        <v>0.6666666666666666</v>
      </c>
      <c r="O95" s="234" t="s">
        <v>141</v>
      </c>
      <c r="P95" s="47"/>
      <c r="Q95" s="47"/>
      <c r="R95" s="47"/>
      <c r="S95" s="47"/>
      <c r="T95" s="47"/>
      <c r="U95" s="47"/>
      <c r="V95" s="72"/>
      <c r="W95" s="47"/>
      <c r="X95" s="47"/>
      <c r="Y95" s="47"/>
      <c r="Z95" s="47"/>
      <c r="AA95" s="72"/>
      <c r="AB95" s="72"/>
      <c r="AC95" s="47"/>
      <c r="AD95" s="47"/>
      <c r="AE95" s="47"/>
      <c r="AF95" s="47"/>
      <c r="AG95" s="47"/>
      <c r="AH95" s="47"/>
      <c r="AI95" s="75"/>
      <c r="AJ95" s="47"/>
      <c r="AK95" s="47"/>
      <c r="AL95" s="47"/>
      <c r="AM95" s="47"/>
      <c r="AN95" s="47"/>
      <c r="AO95" s="47"/>
      <c r="AP95" s="47"/>
      <c r="AQ95" s="47"/>
      <c r="AR95" s="47"/>
    </row>
    <row r="96" spans="1:44" s="45" customFormat="1" ht="31.5" customHeight="1">
      <c r="A96" s="135"/>
      <c r="C96" s="47"/>
      <c r="D96" s="47"/>
      <c r="E96" s="47"/>
      <c r="F96" s="47"/>
      <c r="G96" s="47"/>
      <c r="H96" s="47"/>
      <c r="I96" s="286"/>
      <c r="J96" s="230" t="s">
        <v>121</v>
      </c>
      <c r="K96" s="130">
        <f t="shared" si="9"/>
        <v>6</v>
      </c>
      <c r="L96" s="394"/>
      <c r="M96" s="130">
        <f>_xlfn.COUNTIFS(M8:M87,J96,N8:N87,"DA")</f>
        <v>6</v>
      </c>
      <c r="N96" s="394"/>
      <c r="O96" s="234" t="s">
        <v>142</v>
      </c>
      <c r="P96" s="47"/>
      <c r="Q96" s="47"/>
      <c r="R96" s="47"/>
      <c r="S96" s="47"/>
      <c r="T96" s="47"/>
      <c r="U96" s="47"/>
      <c r="V96" s="72"/>
      <c r="W96" s="47"/>
      <c r="X96" s="47"/>
      <c r="Y96" s="47"/>
      <c r="Z96" s="47"/>
      <c r="AA96" s="72"/>
      <c r="AB96" s="72"/>
      <c r="AC96" s="47"/>
      <c r="AD96" s="47"/>
      <c r="AE96" s="47"/>
      <c r="AF96" s="47"/>
      <c r="AG96" s="47"/>
      <c r="AH96" s="47"/>
      <c r="AI96" s="75"/>
      <c r="AJ96" s="47"/>
      <c r="AK96" s="47"/>
      <c r="AL96" s="47"/>
      <c r="AM96" s="47"/>
      <c r="AN96" s="47"/>
      <c r="AO96" s="47"/>
      <c r="AP96" s="47"/>
      <c r="AQ96" s="47"/>
      <c r="AR96" s="47"/>
    </row>
    <row r="97" spans="1:44" s="45" customFormat="1" ht="31.5" customHeight="1">
      <c r="A97" s="135"/>
      <c r="C97" s="47"/>
      <c r="D97" s="47"/>
      <c r="E97" s="47"/>
      <c r="F97" s="47"/>
      <c r="G97" s="47"/>
      <c r="H97" s="47"/>
      <c r="I97" s="286"/>
      <c r="J97" s="230" t="s">
        <v>122</v>
      </c>
      <c r="K97" s="130">
        <f t="shared" si="9"/>
        <v>0</v>
      </c>
      <c r="L97" s="394"/>
      <c r="M97" s="130">
        <f>_xlfn.COUNTIFS(M8:M87,J97,N8:N87,"DA")</f>
        <v>0</v>
      </c>
      <c r="N97" s="394"/>
      <c r="O97" s="234" t="s">
        <v>143</v>
      </c>
      <c r="P97" s="47"/>
      <c r="Q97" s="47"/>
      <c r="R97" s="47"/>
      <c r="S97" s="47"/>
      <c r="T97" s="47"/>
      <c r="U97" s="47"/>
      <c r="V97" s="72"/>
      <c r="W97" s="47"/>
      <c r="X97" s="47"/>
      <c r="Y97" s="47"/>
      <c r="Z97" s="47"/>
      <c r="AA97" s="72"/>
      <c r="AB97" s="72"/>
      <c r="AC97" s="47"/>
      <c r="AD97" s="47"/>
      <c r="AE97" s="47"/>
      <c r="AF97" s="47"/>
      <c r="AG97" s="47"/>
      <c r="AH97" s="47"/>
      <c r="AI97" s="75"/>
      <c r="AJ97" s="47"/>
      <c r="AK97" s="47"/>
      <c r="AL97" s="47"/>
      <c r="AM97" s="47"/>
      <c r="AN97" s="47"/>
      <c r="AO97" s="47"/>
      <c r="AP97" s="47"/>
      <c r="AQ97" s="47"/>
      <c r="AR97" s="47"/>
    </row>
    <row r="98" spans="1:44" s="45" customFormat="1" ht="15" customHeight="1">
      <c r="A98" s="135"/>
      <c r="C98" s="47"/>
      <c r="D98" s="47"/>
      <c r="E98" s="47"/>
      <c r="F98" s="47"/>
      <c r="G98" s="47"/>
      <c r="H98" s="47"/>
      <c r="I98" s="286"/>
      <c r="J98" s="230" t="s">
        <v>123</v>
      </c>
      <c r="K98" s="130">
        <f t="shared" si="9"/>
        <v>1</v>
      </c>
      <c r="L98" s="395"/>
      <c r="M98" s="130">
        <f>_xlfn.COUNTIFS(M8:M87,J98,N8:N87,"DA")</f>
        <v>0</v>
      </c>
      <c r="N98" s="395"/>
      <c r="O98" s="234" t="s">
        <v>144</v>
      </c>
      <c r="P98" s="47"/>
      <c r="Q98" s="47"/>
      <c r="R98" s="47"/>
      <c r="S98" s="47"/>
      <c r="T98" s="47"/>
      <c r="U98" s="47"/>
      <c r="V98" s="72"/>
      <c r="W98" s="47"/>
      <c r="X98" s="47"/>
      <c r="Y98" s="47"/>
      <c r="Z98" s="47"/>
      <c r="AA98" s="72"/>
      <c r="AB98" s="72"/>
      <c r="AC98" s="47"/>
      <c r="AD98" s="47"/>
      <c r="AE98" s="47"/>
      <c r="AF98" s="47"/>
      <c r="AG98" s="47"/>
      <c r="AH98" s="47"/>
      <c r="AI98" s="75"/>
      <c r="AJ98" s="47"/>
      <c r="AK98" s="47"/>
      <c r="AL98" s="47"/>
      <c r="AM98" s="47"/>
      <c r="AN98" s="47"/>
      <c r="AO98" s="47"/>
      <c r="AP98" s="47"/>
      <c r="AQ98" s="47"/>
      <c r="AR98" s="47"/>
    </row>
    <row r="99" spans="1:44" s="45" customFormat="1" ht="15" customHeight="1">
      <c r="A99" s="135"/>
      <c r="C99" s="47"/>
      <c r="D99" s="47"/>
      <c r="E99" s="47"/>
      <c r="F99" s="47"/>
      <c r="G99" s="47"/>
      <c r="H99" s="47"/>
      <c r="I99" s="286"/>
      <c r="J99" s="231" t="s">
        <v>118</v>
      </c>
      <c r="K99" s="131">
        <f t="shared" si="9"/>
        <v>3</v>
      </c>
      <c r="L99" s="124">
        <f>(K99+K100)/$K$93</f>
        <v>0.2727272727272727</v>
      </c>
      <c r="M99" s="131">
        <f>_xlfn.COUNTIFS(M8:M87,J99,N8:N87,"DA")</f>
        <v>3</v>
      </c>
      <c r="N99" s="124">
        <f>(M99+M100)/$M$93</f>
        <v>0.3333333333333333</v>
      </c>
      <c r="O99" s="234" t="s">
        <v>145</v>
      </c>
      <c r="P99" s="47"/>
      <c r="Q99" s="47"/>
      <c r="R99" s="47"/>
      <c r="S99" s="47"/>
      <c r="T99" s="47"/>
      <c r="U99" s="47"/>
      <c r="V99" s="72"/>
      <c r="W99" s="47"/>
      <c r="X99" s="47"/>
      <c r="Y99" s="47"/>
      <c r="Z99" s="47"/>
      <c r="AA99" s="72"/>
      <c r="AB99" s="72"/>
      <c r="AC99" s="47"/>
      <c r="AD99" s="47"/>
      <c r="AE99" s="47"/>
      <c r="AF99" s="47"/>
      <c r="AG99" s="47"/>
      <c r="AH99" s="47"/>
      <c r="AI99" s="75"/>
      <c r="AJ99" s="47"/>
      <c r="AK99" s="47"/>
      <c r="AL99" s="47"/>
      <c r="AM99" s="47"/>
      <c r="AN99" s="47"/>
      <c r="AO99" s="47"/>
      <c r="AP99" s="47"/>
      <c r="AQ99" s="47"/>
      <c r="AR99" s="47"/>
    </row>
    <row r="100" spans="1:44" s="45" customFormat="1" ht="15" customHeight="1">
      <c r="A100" s="135"/>
      <c r="C100" s="47"/>
      <c r="D100" s="47"/>
      <c r="E100" s="47"/>
      <c r="F100" s="47"/>
      <c r="G100" s="47"/>
      <c r="H100" s="47"/>
      <c r="I100" s="286"/>
      <c r="J100" s="231" t="s">
        <v>119</v>
      </c>
      <c r="K100" s="131">
        <f t="shared" si="9"/>
        <v>0</v>
      </c>
      <c r="L100" s="125"/>
      <c r="M100" s="131">
        <f>_xlfn.COUNTIFS(M8:M87,J100,N8:N87,"DA")</f>
        <v>0</v>
      </c>
      <c r="N100" s="125"/>
      <c r="O100" s="234" t="s">
        <v>146</v>
      </c>
      <c r="P100" s="47"/>
      <c r="Q100" s="47"/>
      <c r="R100" s="47"/>
      <c r="S100" s="47"/>
      <c r="T100" s="47"/>
      <c r="U100" s="47"/>
      <c r="V100" s="72"/>
      <c r="W100" s="47"/>
      <c r="X100" s="47"/>
      <c r="Y100" s="47"/>
      <c r="Z100" s="47"/>
      <c r="AA100" s="72"/>
      <c r="AB100" s="72"/>
      <c r="AC100" s="47"/>
      <c r="AD100" s="47"/>
      <c r="AE100" s="47"/>
      <c r="AF100" s="47"/>
      <c r="AG100" s="47"/>
      <c r="AH100" s="47"/>
      <c r="AI100" s="47"/>
      <c r="AJ100" s="47"/>
      <c r="AK100" s="47"/>
      <c r="AL100" s="47"/>
      <c r="AM100" s="47"/>
      <c r="AN100" s="47"/>
      <c r="AO100" s="47"/>
      <c r="AP100" s="47"/>
      <c r="AQ100" s="47"/>
      <c r="AR100" s="47"/>
    </row>
    <row r="101" spans="1:44" s="45" customFormat="1" ht="15" customHeight="1">
      <c r="A101" s="135"/>
      <c r="C101" s="47"/>
      <c r="D101" s="47"/>
      <c r="E101" s="47"/>
      <c r="F101" s="47"/>
      <c r="G101" s="47"/>
      <c r="H101" s="47"/>
      <c r="I101" s="228"/>
      <c r="J101" s="232"/>
      <c r="K101" s="47"/>
      <c r="L101" s="47"/>
      <c r="M101" s="47"/>
      <c r="N101" s="47"/>
      <c r="O101" s="47"/>
      <c r="P101" s="47"/>
      <c r="Q101" s="47"/>
      <c r="R101" s="47"/>
      <c r="S101" s="47"/>
      <c r="T101" s="47"/>
      <c r="U101" s="47"/>
      <c r="V101" s="72"/>
      <c r="W101" s="47"/>
      <c r="X101" s="47"/>
      <c r="Y101" s="47"/>
      <c r="Z101" s="47"/>
      <c r="AA101" s="72"/>
      <c r="AB101" s="72"/>
      <c r="AC101" s="47"/>
      <c r="AD101" s="47"/>
      <c r="AE101" s="47"/>
      <c r="AF101" s="47"/>
      <c r="AG101" s="47"/>
      <c r="AH101" s="47"/>
      <c r="AI101" s="47"/>
      <c r="AJ101" s="47"/>
      <c r="AK101" s="47"/>
      <c r="AL101" s="47"/>
      <c r="AM101" s="47"/>
      <c r="AN101" s="47"/>
      <c r="AO101" s="47"/>
      <c r="AP101" s="47"/>
      <c r="AQ101" s="47"/>
      <c r="AR101" s="47"/>
    </row>
    <row r="102" spans="1:44" s="45" customFormat="1" ht="48.75" customHeight="1">
      <c r="A102" s="135"/>
      <c r="C102" s="47"/>
      <c r="D102" s="47"/>
      <c r="E102" s="47"/>
      <c r="F102" s="47"/>
      <c r="G102" s="47"/>
      <c r="H102" s="47"/>
      <c r="I102" s="228"/>
      <c r="J102" s="390" t="s">
        <v>88</v>
      </c>
      <c r="K102" s="391"/>
      <c r="L102" s="121" t="s">
        <v>25</v>
      </c>
      <c r="M102" s="121" t="s">
        <v>26</v>
      </c>
      <c r="N102" s="121" t="s">
        <v>125</v>
      </c>
      <c r="O102" s="235" t="s">
        <v>124</v>
      </c>
      <c r="P102" s="121" t="s">
        <v>28</v>
      </c>
      <c r="Q102" s="121" t="s">
        <v>29</v>
      </c>
      <c r="R102" s="47"/>
      <c r="S102" s="47"/>
      <c r="T102" s="47"/>
      <c r="U102" s="47"/>
      <c r="V102" s="72"/>
      <c r="W102" s="47"/>
      <c r="X102" s="47"/>
      <c r="Y102" s="47"/>
      <c r="Z102" s="47"/>
      <c r="AA102" s="72"/>
      <c r="AB102" s="72"/>
      <c r="AC102" s="47"/>
      <c r="AD102" s="47"/>
      <c r="AE102" s="47"/>
      <c r="AF102" s="47"/>
      <c r="AG102" s="47"/>
      <c r="AH102" s="47"/>
      <c r="AI102" s="47"/>
      <c r="AJ102" s="47"/>
      <c r="AK102" s="47"/>
      <c r="AL102" s="47"/>
      <c r="AM102" s="47"/>
      <c r="AN102" s="47"/>
      <c r="AO102" s="47"/>
      <c r="AP102" s="47"/>
      <c r="AQ102" s="47"/>
      <c r="AR102" s="47"/>
    </row>
    <row r="103" spans="1:44" s="45" customFormat="1" ht="15" customHeight="1">
      <c r="A103" s="135"/>
      <c r="D103" s="47"/>
      <c r="E103" s="47"/>
      <c r="F103" s="47"/>
      <c r="G103" s="47"/>
      <c r="H103" s="47"/>
      <c r="I103" s="228"/>
      <c r="J103" s="386" t="s">
        <v>75</v>
      </c>
      <c r="K103" s="387"/>
      <c r="L103" s="122">
        <f>$J$89</f>
        <v>3185000</v>
      </c>
      <c r="M103" s="123">
        <f>SUMIF('ES'!$M$8:$M$87,'ES'!$J$94,'ES'!$V$8:$V$87)+SUMIF('ES'!$M$8:$M$87,'ES'!$J$94,'ES'!$AI$8:$AI$87)</f>
        <v>3500</v>
      </c>
      <c r="N103" s="123">
        <f>SUMIF('ES'!$M$8:$M$87,'ES'!$J$95,'ES'!$V$8:$V$87)+SUMIF('ES'!$M$8:$M$87,'ES'!$J$96,'ES'!$V$8:$V$87)+SUMIF('ES'!$M$8:$M$87,'ES'!$J$97,'ES'!$V$8:$V$87)+SUMIF('ES'!$M$8:$M$87,'ES'!$J$98,'ES'!$V$8:$V$87)+SUMIF('ES'!$M$8:$M$87,'ES'!$J$95,'ES'!$AI$8:$AI$87)+SUMIF('ES'!$M$8:$M$87,'ES'!$J$96,'ES'!$AI$8:$AI$87)+SUMIF('ES'!$M$8:$M$87,'ES'!$J$97,'ES'!$AI$8:$AI$87)+SUMIF('ES'!$M$8:$M$87,'ES'!$J$98,'ES'!$AI$8:$AI$87)</f>
        <v>216044.35</v>
      </c>
      <c r="O103" s="123">
        <f>L103-(M103+N103)</f>
        <v>2965455.65</v>
      </c>
      <c r="P103" s="127">
        <f>M103/L103</f>
        <v>0.001098901098901099</v>
      </c>
      <c r="Q103" s="127">
        <f>(M103+N103)/L103</f>
        <v>0.06893072213500785</v>
      </c>
      <c r="R103" s="107"/>
      <c r="S103" s="47"/>
      <c r="T103" s="47"/>
      <c r="U103" s="47"/>
      <c r="V103" s="72"/>
      <c r="W103" s="47"/>
      <c r="X103" s="47"/>
      <c r="Y103" s="47"/>
      <c r="Z103" s="47"/>
      <c r="AA103" s="72"/>
      <c r="AB103" s="72"/>
      <c r="AC103" s="47"/>
      <c r="AD103" s="47"/>
      <c r="AE103" s="47"/>
      <c r="AF103" s="47"/>
      <c r="AG103" s="47"/>
      <c r="AH103" s="47"/>
      <c r="AI103" s="47"/>
      <c r="AJ103" s="47"/>
      <c r="AK103" s="47"/>
      <c r="AL103" s="47"/>
      <c r="AM103" s="47"/>
      <c r="AN103" s="47"/>
      <c r="AO103" s="47"/>
      <c r="AP103" s="47"/>
      <c r="AQ103" s="47"/>
      <c r="AR103" s="47"/>
    </row>
    <row r="104" spans="1:44" s="45" customFormat="1" ht="15" customHeight="1">
      <c r="A104" s="135"/>
      <c r="C104" s="47"/>
      <c r="D104" s="47"/>
      <c r="E104" s="47"/>
      <c r="F104" s="47"/>
      <c r="G104" s="47"/>
      <c r="H104" s="47"/>
      <c r="I104" s="228"/>
      <c r="J104" s="400" t="s">
        <v>76</v>
      </c>
      <c r="K104" s="401"/>
      <c r="L104" s="122" t="e">
        <f>IF($B$2=2022,_xlfn.SUMIFS('ES'!$U$8:$U$87,'ES'!$M$8:$M$87,"&lt;&gt;""",'ES'!$N$8:$N$87,"DA")+_xlfn.SUMIFS('ES'!$AH$8:$AH$87,'ES'!$M$8:$M$87,"&lt;&gt;""",'ES'!$N$8:$N$87,"DA"),IF($B$2=2021,_xlfn.SUMIFS('ES'!$T$8:$T$87,'ES'!$M$8:$M$87,"&lt;&gt;""",'ES'!$N$8:$N$87,"DA")+_xlfn.SUMIFS('ES'!$AG$8:$AG$87,'ES'!$M$8:$M$87,"&lt;&gt;""",'ES'!$N$8:$N$87,"DA"),IF($B$2=2020,_xlfn.SUMIFS('ES'!$S$8:$S$87,'ES'!$M$8:$M$87,"&lt;&gt;""",'ES'!$N$8:$N$87,"DA")+_xlfn.SUMIFS('ES'!$AF$8:$AF$87,'ES'!$M$8:$M$87,"&lt;&gt;""",'ES'!$N$8:$N$87,"DA"),IF($B$2=2019,_xlfn.SUMIFS('ES'!$R$8:$R$87,'ES'!$M$8:$M$87,"&lt;&gt;""",'ES'!$N$8:$N$87,"DA")+_xlfn.SUMIFS('ES'!$AE$8:$AE$87,'ES'!$M$8:$M$87,"&lt;&gt;""",'ES'!$N$8:$N$87,"DA"),IF($B$2=2018,_xlfn.SUMIFS('ES'!$Q$8:$Q$87,'ES'!$M$8:$M$87,"&lt;&gt;""",'ES'!$N$8:$N$87,"DA")+_xlfn.SUMIFS('ES'!$AD$8:$AD$87,'ES'!$M$8:$M$87,"&lt;&gt;""",'ES'!$N$8:$N$87,"DA"),IF($B$2=2017,_xlfn.SUMIFS('ES'!$P$8:$P$87,'ES'!$M$8:$M$87,"&lt;&gt;""",'ES'!$N$8:$N$87,"DA")+_xlfn.SUMIFS('ES'!$AC$8:$AC$87,'ES'!$M$8:$M$87,"&lt;&gt;""",'ES'!$N$8:$N$87,"DA"),"greska"))))))</f>
        <v>#NAME?</v>
      </c>
      <c r="M104" s="123" t="e">
        <f>IF($B$2=2022,_xlfn.SUMIFS('ES'!$AB$8:$AB$87,'ES'!$M$8:$M$87,'ES'!$J$94,'ES'!$N$8:$N$87,"DA")+_xlfn.SUMIFS('ES'!$AO$8:$AO$87,'ES'!$M$8:$M$87,'ES'!$J$94,'ES'!$N$8:$N$87,"DA"),IF($B$2=2021,_xlfn.SUMIFS('ES'!$AA$8:$AA$87,'ES'!$M$8:$M$87,'ES'!$J$94,'ES'!$N$8:$N$87,"DA")+_xlfn.SUMIFS('ES'!$AN$8:$AN$87,'ES'!$M$8:$M$87,'ES'!$J$94,'ES'!$N$8:$N$87,"DA"),IF($B$2=2020,_xlfn.SUMIFS('ES'!$Z$8:$Z$87,'ES'!$M$8:$M$87,'ES'!$J$94,'ES'!$N$8:$N$87,"DA")+_xlfn.SUMIFS('ES'!$AM$8:$AM$87,'ES'!$M$8:$M$87,'ES'!$J$94,'ES'!$N$8:$N$87,"DA"),IF($B$2=2019,_xlfn.SUMIFS('ES'!$Y$8:$Y$87,'ES'!$M$8:$M$87,'ES'!$J$94,'ES'!$N$8:$N$87,"DA")+_xlfn.SUMIFS('ES'!$AL$8:$AL$87,'ES'!$M$8:$M$87,'ES'!$J$94,'ES'!$N$8:$N$87,"DA"),IF($B$2=2018,_xlfn.SUMIFS('ES'!$X$8:$X$87,'ES'!$M$8:$M$87,'ES'!$J$94,'ES'!$N$8:$N$87,"DA")+_xlfn.SUMIFS('ES'!$AK$8:$AK$87,'ES'!$M$8:$M$87,'ES'!$J$94,'ES'!$N$8:$N$87,"DA"),IF($B$2=2017,_xlfn.SUMIFS('ES'!$W$8:$W$87,'ES'!$M$8:$M$87,'ES'!$J$94,'ES'!$N$8:$N$87,"DA")+_xlfn.SUMIFS('ES'!$AJ$8:$AJ$87,'ES'!$M$8:$M$87,'ES'!$J$94,'ES'!$N$8:$N$87,"DA"),"greska"))))))</f>
        <v>#NAME?</v>
      </c>
      <c r="N104" s="123" t="e">
        <f>#VALUE!</f>
        <v>#VALUE!</v>
      </c>
      <c r="O104" s="123" t="e">
        <f>L104-(M104+N104)</f>
        <v>#NAME?</v>
      </c>
      <c r="P104" s="127" t="e">
        <f>M104/L104</f>
        <v>#NAME?</v>
      </c>
      <c r="Q104" s="127" t="e">
        <f>(M104+N104)/L104</f>
        <v>#NAME?</v>
      </c>
      <c r="S104" s="47"/>
      <c r="T104" s="47"/>
      <c r="U104" s="47"/>
      <c r="V104" s="72"/>
      <c r="W104" s="47"/>
      <c r="X104" s="47"/>
      <c r="Y104" s="47"/>
      <c r="Z104" s="47"/>
      <c r="AA104" s="72"/>
      <c r="AB104" s="72"/>
      <c r="AC104" s="47"/>
      <c r="AD104" s="47"/>
      <c r="AE104" s="47"/>
      <c r="AF104" s="47"/>
      <c r="AG104" s="47"/>
      <c r="AH104" s="47"/>
      <c r="AI104" s="47"/>
      <c r="AJ104" s="47"/>
      <c r="AK104" s="47"/>
      <c r="AL104" s="47"/>
      <c r="AM104" s="47"/>
      <c r="AN104" s="47"/>
      <c r="AO104" s="47"/>
      <c r="AP104" s="47"/>
      <c r="AQ104" s="47"/>
      <c r="AR104" s="47"/>
    </row>
    <row r="105" spans="1:41" ht="15" customHeight="1">
      <c r="A105" s="135"/>
      <c r="B105" s="36"/>
      <c r="C105" s="2"/>
      <c r="D105" s="2"/>
      <c r="E105" s="2"/>
      <c r="F105" s="2"/>
      <c r="G105" s="2"/>
      <c r="H105" s="2"/>
      <c r="I105" s="228"/>
      <c r="J105" s="400" t="s">
        <v>77</v>
      </c>
      <c r="K105" s="401"/>
      <c r="L105" s="122" t="e">
        <f>IF($B$2=2022,_xlfn.SUMIFS('ES'!$U$8:$U$87,'ES'!$M$8:$M$87,"&lt;&gt;""",'ES'!$N$8:$N$87,"DA"),IF($B$2=2021,_xlfn.SUMIFS('ES'!$T$8:$T$87,'ES'!$M$8:$M$87,"&lt;&gt;""",'ES'!$N$8:$N$87,"DA"),IF($B$2=2020,_xlfn.SUMIFS('ES'!$S$8:$S$87,'ES'!$M$8:$M$87,"&lt;&gt;""",'ES'!$N$8:$N$87,"DA"),IF($B$2=2019,_xlfn.SUMIFS('ES'!$R$8:$R$87,'ES'!$M$8:$M$87,"&lt;&gt;""",'ES'!$N$8:$N$87,"DA"),IF($B$2=2018,_xlfn.SUMIFS('ES'!$Q$8:$Q$87,'ES'!$M$8:$M$87,"&lt;&gt;""",'ES'!$N$8:$N$87,"DA"),IF($B$2=2017,_xlfn.SUMIFS('ES'!$P$8:$P$87,'ES'!$M$8:$M$87,"&lt;&gt;""",'ES'!$N$8:$N$87,"DA"),"greska"))))))</f>
        <v>#NAME?</v>
      </c>
      <c r="M105" s="123" t="e">
        <f>IF($B$2=2022,_xlfn.SUMIFS('ES'!$AB$8:$AB$87,'ES'!$M$8:$M$87,'ES'!$J$94,'ES'!$N$8:$N$87,"DA"),IF($B$2=2021,_xlfn.SUMIFS('ES'!$AA$8:$AA$87,'ES'!$M$8:$M$87,'ES'!$J$94,'ES'!$N$8:$N$87,"DA"),IF($B$2=2020,_xlfn.SUMIFS('ES'!$Z$8:$Z$87,'ES'!$M$8:$M$87,'ES'!$J$94,'ES'!$N$8:$N$87,"DA"),IF($B$2=2019,_xlfn.SUMIFS('ES'!$Y$8:$Y$87,'ES'!$M$8:$M$87,'ES'!$J$94,'ES'!$N$8:$N$87,"DA"),IF($B$2=2018,_xlfn.SUMIFS('ES'!$X$8:$X$87,'ES'!$M$8:$M$87,'ES'!$J$94,'ES'!$N$8:$N$87,"DA"),IF($B$2=2017,_xlfn.SUMIFS('ES'!$W$8:$W$87,'ES'!$M$8:$M$87,'ES'!$J$94,'ES'!$N$8:$N$87,"DA"),"greska"))))))</f>
        <v>#NAME?</v>
      </c>
      <c r="N105" s="123" t="e">
        <f>IF($B$2=2022,_xlfn.SUMIFS('ES'!$AB$8:$AB$87,'ES'!$M$8:$M$87,'ES'!$J$95,'ES'!$N$8:$N$87,"DA")+_xlfn.SUMIFS('ES'!$AB$8:$AB$87,'ES'!$M$8:$M$87,'ES'!$J$96,'ES'!$N$8:$N$87,"DA")+_xlfn.SUMIFS('ES'!$AB$8:$AB$87,'ES'!$M$8:$M$87,'ES'!$J$97,'ES'!$N$8:$N$87,"DA")+_xlfn.SUMIFS('ES'!$AB$8:$AB$87,'ES'!$M$8:$M$87,'ES'!$J$98,'ES'!$N$8:$N$87,"DA"),IF($B$2=2021,_xlfn.SUMIFS('ES'!$AA$8:$AA$87,'ES'!$M$8:$M$87,'ES'!$J$95,'ES'!$N$8:$N$87,"DA")+_xlfn.SUMIFS('ES'!$AA$8:$AA$87,'ES'!$M$8:$M$87,'ES'!$J$96,'ES'!$N$8:$N$87,"DA")+_xlfn.SUMIFS('ES'!$AA$8:$AA$87,'ES'!$M$8:$M$87,'ES'!$J$97,'ES'!$N$8:$N$87,"DA")+_xlfn.SUMIFS('ES'!$AA$8:$AA$87,'ES'!$M$8:$M$87,'ES'!$J$98,'ES'!$N$8:$N$87,"DA"),IF($B$2=2020,_xlfn.SUMIFS('ES'!$Z$8:$Z$87,'ES'!$M$8:$M$87,'ES'!$J$95,'ES'!$N$8:$N$87,"DA")+_xlfn.SUMIFS('ES'!$Z$8:$Z$87,'ES'!$M$8:$M$87,'ES'!$J$96,'ES'!$N$8:$N$87,"DA")+_xlfn.SUMIFS('ES'!$Z$8:$Z$87,'ES'!$M$8:$M$87,'ES'!$J$97,'ES'!$N$8:$N$87,"DA")+_xlfn.SUMIFS('ES'!$Z$8:$Z$87,'ES'!$M$8:$M$87,'ES'!$J$98,'ES'!$N$8:$N$87,"DA"),IF($B$2=2019,_xlfn.SUMIFS('ES'!$Y$8:$Y$87,'ES'!$M$8:$M$87,'ES'!$J$95,'ES'!$N$8:$N$87,"DA")+_xlfn.SUMIFS('ES'!$Y$8:$Y$87,'ES'!$M$8:$M$87,'ES'!$J$96,'ES'!$N$8:$N$87,"DA")+_xlfn.SUMIFS('ES'!$Y$8:$Y$87,'ES'!$M$8:$M$87,'ES'!$J$97,'ES'!$N$8:$N$87,"DA")+_xlfn.SUMIFS('ES'!$Y$8:$Y$87,'ES'!$M$8:$M$87,'ES'!$J$98,'ES'!$N$8:$N$87,"DA"),IF($B$2=2018,_xlfn.SUMIFS('ES'!$X$8:$X$87,'ES'!$M$8:$M$87,'ES'!$J$95,'ES'!$N$8:$N$87,"DA")+_xlfn.SUMIFS('ES'!$X$8:$X$87,'ES'!$M$8:$M$87,'ES'!$J$96,'ES'!$N$8:$N$87,"DA")+_xlfn.SUMIFS('ES'!$X$8:$X$87,'ES'!$M$8:$M$87,'ES'!$J$97,'ES'!$N$8:$N$87,"DA")+_xlfn.SUMIFS('ES'!$X$8:$X$87,'ES'!$M$8:$M$87,'ES'!$J$98,'ES'!$N$8:$N$87,"DA"),IF($B$2=2017,_xlfn.SUMIFS('ES'!$W$8:$W$87,'ES'!$M$8:$M$87,'ES'!$J$95,'ES'!$N$8:$N$87,"DA")+_xlfn.SUMIFS('ES'!$W$8:$W$87,'ES'!$M$8:$M$87,'ES'!$J$96,'ES'!$N$8:$N$87,"DA")+_xlfn.SUMIFS('ES'!$W$8:$W$87,'ES'!$M$8:$M$87,'ES'!$J$97,'ES'!$N$8:$N$87,"DA")+_xlfn.SUMIFS('ES'!$W$8:$W$87,'ES'!$M$8:$M$87,'ES'!$J$98,'ES'!$N$8:$N$87,"DA"),"greska"))))))</f>
        <v>#NAME?</v>
      </c>
      <c r="O105" s="123" t="e">
        <f>L105-(M105+N105)</f>
        <v>#NAME?</v>
      </c>
      <c r="P105" s="108"/>
      <c r="Q105" s="108"/>
      <c r="V105" s="5"/>
      <c r="W105" s="2"/>
      <c r="X105" s="2"/>
      <c r="Y105" s="2"/>
      <c r="Z105" s="2"/>
      <c r="AA105" s="5"/>
      <c r="AB105" s="5"/>
      <c r="AC105" s="2"/>
      <c r="AD105" s="2"/>
      <c r="AE105" s="2"/>
      <c r="AF105" s="2"/>
      <c r="AG105" s="2"/>
      <c r="AH105" s="2"/>
      <c r="AI105" s="2"/>
      <c r="AJ105" s="2"/>
      <c r="AK105" s="2"/>
      <c r="AL105" s="2"/>
      <c r="AM105" s="2"/>
      <c r="AN105" s="2"/>
      <c r="AO105" s="2"/>
    </row>
    <row r="106" spans="1:17" ht="15" customHeight="1">
      <c r="A106" s="135"/>
      <c r="I106" s="228"/>
      <c r="J106" s="400" t="s">
        <v>78</v>
      </c>
      <c r="K106" s="401"/>
      <c r="L106" s="122" t="e">
        <f>IF($B$2=2022,_xlfn.SUMIFS('ES'!$AH$8:$AH$87,'ES'!$M$8:$M$87,"&lt;&gt;""",'ES'!$N$8:$N$87,"DA"),IF($B$2=2021,_xlfn.SUMIFS('ES'!$AG$8:$AG$87,'ES'!$M$8:$M$87,"&lt;&gt;""",'ES'!$N$8:$N$87,"DA"),IF($B$2=2020,_xlfn.SUMIFS('ES'!$AF$8:$AF$87,'ES'!$M$8:$M$87,"&lt;&gt;""",'ES'!$N$8:$N$87,"DA"),IF($B$2=2019,_xlfn.SUMIFS('ES'!$AE$8:$AE$87,'ES'!$M$8:$M$87,"&lt;&gt;""",'ES'!$N$8:$N$87,"DA"),IF($B$2=2018,_xlfn.SUMIFS('ES'!$AD$8:$AD$87,'ES'!$M$8:$M$87,"&lt;&gt;""",'ES'!$N$8:$N$87,"DA"),IF($B$2=2017,_xlfn.SUMIFS('ES'!$AC$8:$AC$87,'ES'!$M$8:$M$87,"&lt;&gt;""",'ES'!$N$8:$N$87,"DA"),"greska"))))))</f>
        <v>#NAME?</v>
      </c>
      <c r="M106" s="123" t="e">
        <f>IF($B$2=2022,+_xlfn.SUMIFS('ES'!$AO$8:$AO$87,'ES'!$M$8:$M$87,'ES'!$J$94,'ES'!$N$8:$N$87,"DA"),IF($B$2=2021,+_xlfn.SUMIFS('ES'!$AN$8:$AN$87,'ES'!$M$8:$M$87,'ES'!$J$94,'ES'!$N$8:$N$87,"DA"),IF($B$2=2020,+_xlfn.SUMIFS('ES'!$AM$8:$AM$87,'ES'!$M$8:$M$87,'ES'!$J$94,'ES'!$N$8:$N$87,"DA"),IF($B$2=2019,+_xlfn.SUMIFS('ES'!$AL$8:$AL$87,'ES'!$M$8:$M$87,'ES'!$J$94,'ES'!$N$8:$N$87,"DA"),IF($B$2=2018,+_xlfn.SUMIFS('ES'!$AK$8:$AK$87,'ES'!$M$8:$M$87,'ES'!$J$94,'ES'!$N$8:$N$87,"DA"),IF($B$2=2017,+_xlfn.SUMIFS('ES'!$AJ$8:$AJ$87,'ES'!$M$8:$M$87,'ES'!$J$94,'ES'!$N$8:$N$87,"DA"),"greska"))))))</f>
        <v>#NAME?</v>
      </c>
      <c r="N106" s="123" t="e">
        <f>IF($B$2=2022,_xlfn.SUMIFS('ES'!$AO$8:$AO$87,'ES'!$M$8:$M$87,'ES'!$J$95,'ES'!$N$8:$N$87,"DA")+_xlfn.SUMIFS('ES'!$AO$8:$AO$87,'ES'!$M$8:$M$87,'ES'!$J$96,'ES'!$N$8:$N$87,"DA")+_xlfn.SUMIFS('ES'!$AO$8:$AO$87,'ES'!$M$8:$M$87,'ES'!$J$97,'ES'!$N$8:$N$87,"DA")+_xlfn.SUMIFS('ES'!$AO$8:$AO$87,'ES'!$M$8:$M$87,'ES'!$J$98,'ES'!$N$8:$N$87,"DA"),IF($B$2=2021,_xlfn.SUMIFS('ES'!$AN$8:$AN$87,'ES'!$M$8:$M$87,'ES'!$J$95,'ES'!$N$8:$N$87,"DA")+_xlfn.SUMIFS('ES'!$AN$8:$AN$87,'ES'!$M$8:$M$87,'ES'!$J$96,'ES'!$N$8:$N$87,"DA")+_xlfn.SUMIFS('ES'!$AN$8:$AN$87,'ES'!$M$8:$M$87,'ES'!$J$97,'ES'!$N$8:$N$87,"DA")+_xlfn.SUMIFS('ES'!$AN$8:$AN$87,'ES'!$M$8:$M$87,'ES'!$J$98,'ES'!$N$8:$N$87,"DA"),IF($B$2=2020,_xlfn.SUMIFS('ES'!$AM$8:$AM$87,'ES'!$M$8:$M$87,'ES'!$J$95,'ES'!$N$8:$N$87,"DA")+_xlfn.SUMIFS('ES'!$AM$8:$AM$87,'ES'!$M$8:$M$87,'ES'!$J$96,'ES'!$N$8:$N$87,"DA")+_xlfn.SUMIFS('ES'!$AM$8:$AM$87,'ES'!$M$8:$M$87,'ES'!$J$97,'ES'!$N$8:$N$87,"DA")+_xlfn.SUMIFS('ES'!$AM$8:$AM$87,'ES'!$M$8:$M$87,'ES'!$J$98,'ES'!$N$8:$N$87,"DA"),IF($B$2=2019,_xlfn.SUMIFS('ES'!$AL$8:$AL$87,'ES'!$M$8:$M$87,'ES'!$J$95,'ES'!$N$8:$N$87,"DA")+_xlfn.SUMIFS('ES'!$AL$8:$AL$87,'ES'!$M$8:$M$87,'ES'!$J$96,'ES'!$N$8:$N$87,"DA")+_xlfn.SUMIFS('ES'!$AL$8:$AL$87,'ES'!$M$8:$M$87,'ES'!$J$97,'ES'!$N$8:$N$87,"DA")+_xlfn.SUMIFS('ES'!$AL$8:$AL$87,'ES'!$M$8:$M$87,'ES'!$J$98,'ES'!$N$8:$N$87,"DA"),IF($B$2=2018,_xlfn.SUMIFS('ES'!$AK$8:$AK$87,'ES'!$M$8:$M$87,'ES'!$J$95,'ES'!$N$8:$N$87,"DA")+_xlfn.SUMIFS('ES'!$AK$8:$AK$87,'ES'!$M$8:$M$87,'ES'!$J$96,'ES'!$N$8:$N$87,"DA")+_xlfn.SUMIFS('ES'!$AK$8:$AK$87,'ES'!$M$8:$M$87,'ES'!$J$97,'ES'!$N$8:$N$87,"DA")+_xlfn.SUMIFS('ES'!$AK$8:$AK$87,'ES'!$M$8:$M$87,'ES'!$J$98,'ES'!$N$8:$N$87,"DA"),IF($B$2=2017,_xlfn.SUMIFS('ES'!$AJ$8:$AJ$87,'ES'!$M$8:$M$87,'ES'!$J$95,'ES'!$N$8:$N$87,"DA")+_xlfn.SUMIFS('ES'!$AJ$8:$AJ$87,'ES'!$M$8:$M$87,'ES'!$J$96,'ES'!$N$8:$N$87,"DA")+_xlfn.SUMIFS('ES'!$AJ$8:$AJ$87,'ES'!$M$8:$M$87,'ES'!$J$97,'ES'!$N$8:$N$87,"DA")+_xlfn.SUMIFS('ES'!$AJ$8:$AJ$87,'ES'!$M$8:$M$87,'ES'!$J$98,'ES'!$N$8:$N$87,"DA"),"greska"))))))</f>
        <v>#NAME?</v>
      </c>
      <c r="O106" s="123" t="e">
        <f>L106-(M106+N106)</f>
        <v>#NAME?</v>
      </c>
      <c r="P106" s="108"/>
      <c r="Q106" s="109"/>
    </row>
    <row r="107" spans="1:10" ht="15">
      <c r="A107" s="135"/>
      <c r="J107" s="120" t="s">
        <v>235</v>
      </c>
    </row>
    <row r="108" ht="11.25">
      <c r="N108" s="93"/>
    </row>
    <row r="109" ht="11.25">
      <c r="N109" s="93"/>
    </row>
    <row r="110" spans="1:14" ht="15">
      <c r="A110" s="40"/>
      <c r="B110" s="243" t="s">
        <v>82</v>
      </c>
      <c r="C110" s="37"/>
      <c r="D110" s="37"/>
      <c r="N110" s="93"/>
    </row>
    <row r="111" spans="1:44" s="43" customFormat="1" ht="38.25">
      <c r="A111" s="40"/>
      <c r="B111" s="44">
        <v>1</v>
      </c>
      <c r="C111" s="285" t="s">
        <v>228</v>
      </c>
      <c r="D111" s="41" t="s">
        <v>217</v>
      </c>
      <c r="E111" s="41" t="s">
        <v>215</v>
      </c>
      <c r="F111" s="79">
        <v>2017</v>
      </c>
      <c r="G111" s="246"/>
      <c r="H111" s="247"/>
      <c r="I111" s="44" t="s">
        <v>304</v>
      </c>
      <c r="J111" s="90">
        <v>0</v>
      </c>
      <c r="K111" s="42">
        <v>0</v>
      </c>
      <c r="L111" s="290">
        <f>J111-K111</f>
        <v>0</v>
      </c>
      <c r="M111" s="223" t="s">
        <v>10</v>
      </c>
      <c r="N111" s="80" t="s">
        <v>117</v>
      </c>
      <c r="O111" s="81" t="s">
        <v>229</v>
      </c>
      <c r="P111" s="82">
        <v>0</v>
      </c>
      <c r="Q111" s="82">
        <v>0</v>
      </c>
      <c r="R111" s="82">
        <v>0</v>
      </c>
      <c r="S111" s="82">
        <v>0</v>
      </c>
      <c r="T111" s="82">
        <v>0</v>
      </c>
      <c r="U111" s="82">
        <v>0</v>
      </c>
      <c r="V111" s="56">
        <f>SUM(W111:AB111)</f>
        <v>0</v>
      </c>
      <c r="W111" s="83">
        <v>0</v>
      </c>
      <c r="X111" s="83">
        <v>0</v>
      </c>
      <c r="Y111" s="83">
        <v>0</v>
      </c>
      <c r="Z111" s="83">
        <v>0</v>
      </c>
      <c r="AA111" s="83">
        <v>0</v>
      </c>
      <c r="AB111" s="83">
        <v>0</v>
      </c>
      <c r="AC111" s="82">
        <v>0</v>
      </c>
      <c r="AD111" s="82">
        <v>0</v>
      </c>
      <c r="AE111" s="82">
        <v>0</v>
      </c>
      <c r="AF111" s="82">
        <v>0</v>
      </c>
      <c r="AG111" s="82">
        <v>0</v>
      </c>
      <c r="AH111" s="82">
        <v>0</v>
      </c>
      <c r="AI111" s="56">
        <f>SUM(AJ111:AO111)</f>
        <v>0</v>
      </c>
      <c r="AJ111" s="83">
        <v>0</v>
      </c>
      <c r="AK111" s="83">
        <v>0</v>
      </c>
      <c r="AL111" s="83">
        <v>0</v>
      </c>
      <c r="AM111" s="83">
        <v>0</v>
      </c>
      <c r="AN111" s="83">
        <v>0</v>
      </c>
      <c r="AO111" s="83">
        <v>0</v>
      </c>
      <c r="AP111" s="289" t="s">
        <v>226</v>
      </c>
      <c r="AQ111" s="84">
        <v>1</v>
      </c>
      <c r="AR111" s="85" t="s">
        <v>227</v>
      </c>
    </row>
    <row r="112" spans="1:44" s="43" customFormat="1" ht="15">
      <c r="A112" s="40"/>
      <c r="B112" s="44"/>
      <c r="C112" s="285"/>
      <c r="D112" s="41"/>
      <c r="E112" s="41"/>
      <c r="F112" s="79"/>
      <c r="G112" s="246"/>
      <c r="H112" s="247"/>
      <c r="I112" s="44"/>
      <c r="J112" s="90"/>
      <c r="K112" s="42"/>
      <c r="L112" s="290">
        <f aca="true" t="shared" si="10" ref="L112:L130">J112-K112</f>
        <v>0</v>
      </c>
      <c r="M112" s="223"/>
      <c r="N112" s="80"/>
      <c r="O112" s="81"/>
      <c r="P112" s="82"/>
      <c r="Q112" s="82"/>
      <c r="R112" s="82"/>
      <c r="S112" s="82"/>
      <c r="T112" s="82"/>
      <c r="U112" s="82"/>
      <c r="V112" s="56">
        <f aca="true" t="shared" si="11" ref="V112:V130">SUM(W112:AB112)</f>
        <v>0</v>
      </c>
      <c r="W112" s="83"/>
      <c r="X112" s="83"/>
      <c r="Y112" s="83"/>
      <c r="Z112" s="83"/>
      <c r="AA112" s="83"/>
      <c r="AB112" s="83"/>
      <c r="AC112" s="82"/>
      <c r="AD112" s="82"/>
      <c r="AE112" s="82"/>
      <c r="AF112" s="82"/>
      <c r="AG112" s="82"/>
      <c r="AH112" s="82"/>
      <c r="AI112" s="56">
        <f aca="true" t="shared" si="12" ref="AI112:AI130">SUM(AJ112:AO112)</f>
        <v>0</v>
      </c>
      <c r="AJ112" s="83"/>
      <c r="AK112" s="83"/>
      <c r="AL112" s="83"/>
      <c r="AM112" s="83"/>
      <c r="AN112" s="83"/>
      <c r="AO112" s="83"/>
      <c r="AP112" s="289"/>
      <c r="AQ112" s="84"/>
      <c r="AR112" s="85"/>
    </row>
    <row r="113" spans="1:44" s="43" customFormat="1" ht="15">
      <c r="A113" s="40"/>
      <c r="B113" s="44"/>
      <c r="C113" s="285"/>
      <c r="D113" s="41"/>
      <c r="E113" s="41"/>
      <c r="F113" s="79"/>
      <c r="G113" s="246"/>
      <c r="H113" s="247"/>
      <c r="I113" s="44"/>
      <c r="J113" s="90"/>
      <c r="K113" s="42"/>
      <c r="L113" s="290">
        <f t="shared" si="10"/>
        <v>0</v>
      </c>
      <c r="M113" s="223"/>
      <c r="N113" s="80"/>
      <c r="O113" s="81"/>
      <c r="P113" s="82"/>
      <c r="Q113" s="82"/>
      <c r="R113" s="82"/>
      <c r="S113" s="82"/>
      <c r="T113" s="82"/>
      <c r="U113" s="82"/>
      <c r="V113" s="56">
        <f t="shared" si="11"/>
        <v>0</v>
      </c>
      <c r="W113" s="83"/>
      <c r="X113" s="83"/>
      <c r="Y113" s="83"/>
      <c r="Z113" s="83"/>
      <c r="AA113" s="83"/>
      <c r="AB113" s="83"/>
      <c r="AC113" s="82"/>
      <c r="AD113" s="82"/>
      <c r="AE113" s="82"/>
      <c r="AF113" s="82"/>
      <c r="AG113" s="82"/>
      <c r="AH113" s="82"/>
      <c r="AI113" s="56">
        <f t="shared" si="12"/>
        <v>0</v>
      </c>
      <c r="AJ113" s="83"/>
      <c r="AK113" s="83"/>
      <c r="AL113" s="83"/>
      <c r="AM113" s="83"/>
      <c r="AN113" s="83"/>
      <c r="AO113" s="83"/>
      <c r="AP113" s="289"/>
      <c r="AQ113" s="84"/>
      <c r="AR113" s="85"/>
    </row>
    <row r="114" spans="1:44" s="43" customFormat="1" ht="15">
      <c r="A114" s="40"/>
      <c r="B114" s="44"/>
      <c r="C114" s="285"/>
      <c r="D114" s="41"/>
      <c r="E114" s="41"/>
      <c r="F114" s="79"/>
      <c r="G114" s="246"/>
      <c r="H114" s="247"/>
      <c r="I114" s="44"/>
      <c r="J114" s="90"/>
      <c r="K114" s="42"/>
      <c r="L114" s="290">
        <f t="shared" si="10"/>
        <v>0</v>
      </c>
      <c r="M114" s="223"/>
      <c r="N114" s="80"/>
      <c r="O114" s="81"/>
      <c r="P114" s="82"/>
      <c r="Q114" s="82"/>
      <c r="R114" s="82"/>
      <c r="S114" s="82"/>
      <c r="T114" s="82"/>
      <c r="U114" s="82"/>
      <c r="V114" s="56">
        <f t="shared" si="11"/>
        <v>0</v>
      </c>
      <c r="W114" s="83"/>
      <c r="X114" s="83"/>
      <c r="Y114" s="83"/>
      <c r="Z114" s="83"/>
      <c r="AA114" s="83"/>
      <c r="AB114" s="83"/>
      <c r="AC114" s="82"/>
      <c r="AD114" s="82"/>
      <c r="AE114" s="82"/>
      <c r="AF114" s="82"/>
      <c r="AG114" s="82"/>
      <c r="AH114" s="82"/>
      <c r="AI114" s="56">
        <f t="shared" si="12"/>
        <v>0</v>
      </c>
      <c r="AJ114" s="83"/>
      <c r="AK114" s="83"/>
      <c r="AL114" s="83"/>
      <c r="AM114" s="83"/>
      <c r="AN114" s="83"/>
      <c r="AO114" s="83"/>
      <c r="AP114" s="289"/>
      <c r="AQ114" s="84"/>
      <c r="AR114" s="85"/>
    </row>
    <row r="115" spans="1:44" s="43" customFormat="1" ht="15">
      <c r="A115" s="40"/>
      <c r="B115" s="44"/>
      <c r="C115" s="285"/>
      <c r="D115" s="41"/>
      <c r="E115" s="41"/>
      <c r="F115" s="79"/>
      <c r="G115" s="246"/>
      <c r="H115" s="247"/>
      <c r="I115" s="44"/>
      <c r="J115" s="90"/>
      <c r="K115" s="42"/>
      <c r="L115" s="290">
        <f t="shared" si="10"/>
        <v>0</v>
      </c>
      <c r="M115" s="223"/>
      <c r="N115" s="80"/>
      <c r="O115" s="81"/>
      <c r="P115" s="82"/>
      <c r="Q115" s="82"/>
      <c r="R115" s="82"/>
      <c r="S115" s="82"/>
      <c r="T115" s="82"/>
      <c r="U115" s="82"/>
      <c r="V115" s="56">
        <f t="shared" si="11"/>
        <v>0</v>
      </c>
      <c r="W115" s="83"/>
      <c r="X115" s="83"/>
      <c r="Y115" s="83"/>
      <c r="Z115" s="83"/>
      <c r="AA115" s="83"/>
      <c r="AB115" s="83"/>
      <c r="AC115" s="82"/>
      <c r="AD115" s="82"/>
      <c r="AE115" s="82"/>
      <c r="AF115" s="82"/>
      <c r="AG115" s="82"/>
      <c r="AH115" s="82"/>
      <c r="AI115" s="56">
        <f t="shared" si="12"/>
        <v>0</v>
      </c>
      <c r="AJ115" s="83"/>
      <c r="AK115" s="83"/>
      <c r="AL115" s="83"/>
      <c r="AM115" s="83"/>
      <c r="AN115" s="83"/>
      <c r="AO115" s="83"/>
      <c r="AP115" s="289"/>
      <c r="AQ115" s="84"/>
      <c r="AR115" s="85"/>
    </row>
    <row r="116" spans="1:44" s="43" customFormat="1" ht="15">
      <c r="A116" s="40"/>
      <c r="B116" s="44"/>
      <c r="C116" s="285"/>
      <c r="D116" s="41"/>
      <c r="E116" s="41"/>
      <c r="F116" s="79"/>
      <c r="G116" s="246"/>
      <c r="H116" s="247"/>
      <c r="I116" s="44"/>
      <c r="J116" s="90"/>
      <c r="K116" s="42"/>
      <c r="L116" s="290">
        <f t="shared" si="10"/>
        <v>0</v>
      </c>
      <c r="M116" s="223"/>
      <c r="N116" s="80"/>
      <c r="O116" s="81"/>
      <c r="P116" s="82"/>
      <c r="Q116" s="82"/>
      <c r="R116" s="82"/>
      <c r="S116" s="82"/>
      <c r="T116" s="82"/>
      <c r="U116" s="82"/>
      <c r="V116" s="56">
        <f t="shared" si="11"/>
        <v>0</v>
      </c>
      <c r="W116" s="83"/>
      <c r="X116" s="83"/>
      <c r="Y116" s="83"/>
      <c r="Z116" s="83"/>
      <c r="AA116" s="83"/>
      <c r="AB116" s="83"/>
      <c r="AC116" s="82"/>
      <c r="AD116" s="82"/>
      <c r="AE116" s="82"/>
      <c r="AF116" s="82"/>
      <c r="AG116" s="82"/>
      <c r="AH116" s="82"/>
      <c r="AI116" s="56">
        <f t="shared" si="12"/>
        <v>0</v>
      </c>
      <c r="AJ116" s="83"/>
      <c r="AK116" s="83"/>
      <c r="AL116" s="83"/>
      <c r="AM116" s="83"/>
      <c r="AN116" s="83"/>
      <c r="AO116" s="83"/>
      <c r="AP116" s="289"/>
      <c r="AQ116" s="84"/>
      <c r="AR116" s="85"/>
    </row>
    <row r="117" spans="1:44" s="43" customFormat="1" ht="15">
      <c r="A117" s="40"/>
      <c r="B117" s="44"/>
      <c r="C117" s="285"/>
      <c r="D117" s="41"/>
      <c r="E117" s="41"/>
      <c r="F117" s="79"/>
      <c r="G117" s="246"/>
      <c r="H117" s="247"/>
      <c r="I117" s="44"/>
      <c r="J117" s="90"/>
      <c r="K117" s="42"/>
      <c r="L117" s="290">
        <f t="shared" si="10"/>
        <v>0</v>
      </c>
      <c r="M117" s="223"/>
      <c r="N117" s="80"/>
      <c r="O117" s="81"/>
      <c r="P117" s="82"/>
      <c r="Q117" s="82"/>
      <c r="R117" s="82"/>
      <c r="S117" s="82"/>
      <c r="T117" s="82"/>
      <c r="U117" s="82"/>
      <c r="V117" s="56">
        <f t="shared" si="11"/>
        <v>0</v>
      </c>
      <c r="W117" s="83"/>
      <c r="X117" s="83"/>
      <c r="Y117" s="83"/>
      <c r="Z117" s="83"/>
      <c r="AA117" s="83"/>
      <c r="AB117" s="83"/>
      <c r="AC117" s="82"/>
      <c r="AD117" s="82"/>
      <c r="AE117" s="82"/>
      <c r="AF117" s="82"/>
      <c r="AG117" s="82"/>
      <c r="AH117" s="82"/>
      <c r="AI117" s="56">
        <f t="shared" si="12"/>
        <v>0</v>
      </c>
      <c r="AJ117" s="83"/>
      <c r="AK117" s="83"/>
      <c r="AL117" s="83"/>
      <c r="AM117" s="83"/>
      <c r="AN117" s="83"/>
      <c r="AO117" s="83"/>
      <c r="AP117" s="289"/>
      <c r="AQ117" s="84"/>
      <c r="AR117" s="85"/>
    </row>
    <row r="118" spans="1:44" s="43" customFormat="1" ht="15">
      <c r="A118" s="40"/>
      <c r="B118" s="44"/>
      <c r="C118" s="285"/>
      <c r="D118" s="41"/>
      <c r="E118" s="41"/>
      <c r="F118" s="79"/>
      <c r="G118" s="246"/>
      <c r="H118" s="247"/>
      <c r="I118" s="44"/>
      <c r="J118" s="90"/>
      <c r="K118" s="42"/>
      <c r="L118" s="290">
        <f t="shared" si="10"/>
        <v>0</v>
      </c>
      <c r="M118" s="223"/>
      <c r="N118" s="80"/>
      <c r="O118" s="81"/>
      <c r="P118" s="82"/>
      <c r="Q118" s="82"/>
      <c r="R118" s="82"/>
      <c r="S118" s="82"/>
      <c r="T118" s="82"/>
      <c r="U118" s="82"/>
      <c r="V118" s="56">
        <f t="shared" si="11"/>
        <v>0</v>
      </c>
      <c r="W118" s="83"/>
      <c r="X118" s="83"/>
      <c r="Y118" s="83"/>
      <c r="Z118" s="83"/>
      <c r="AA118" s="83"/>
      <c r="AB118" s="83"/>
      <c r="AC118" s="82"/>
      <c r="AD118" s="82"/>
      <c r="AE118" s="82"/>
      <c r="AF118" s="82"/>
      <c r="AG118" s="82"/>
      <c r="AH118" s="82"/>
      <c r="AI118" s="56">
        <f t="shared" si="12"/>
        <v>0</v>
      </c>
      <c r="AJ118" s="83"/>
      <c r="AK118" s="83"/>
      <c r="AL118" s="83"/>
      <c r="AM118" s="83"/>
      <c r="AN118" s="83"/>
      <c r="AO118" s="83"/>
      <c r="AP118" s="289"/>
      <c r="AQ118" s="84"/>
      <c r="AR118" s="85"/>
    </row>
    <row r="119" spans="1:44" s="43" customFormat="1" ht="15">
      <c r="A119" s="40"/>
      <c r="B119" s="44"/>
      <c r="C119" s="285"/>
      <c r="D119" s="41"/>
      <c r="E119" s="41"/>
      <c r="F119" s="79"/>
      <c r="G119" s="246"/>
      <c r="H119" s="247"/>
      <c r="I119" s="44"/>
      <c r="J119" s="90"/>
      <c r="K119" s="42"/>
      <c r="L119" s="290">
        <f t="shared" si="10"/>
        <v>0</v>
      </c>
      <c r="M119" s="223"/>
      <c r="N119" s="80"/>
      <c r="O119" s="81"/>
      <c r="P119" s="82"/>
      <c r="Q119" s="82"/>
      <c r="R119" s="82"/>
      <c r="S119" s="82"/>
      <c r="T119" s="82"/>
      <c r="U119" s="82"/>
      <c r="V119" s="56">
        <f t="shared" si="11"/>
        <v>0</v>
      </c>
      <c r="W119" s="83"/>
      <c r="X119" s="83"/>
      <c r="Y119" s="83"/>
      <c r="Z119" s="83"/>
      <c r="AA119" s="83"/>
      <c r="AB119" s="83"/>
      <c r="AC119" s="82"/>
      <c r="AD119" s="82"/>
      <c r="AE119" s="82"/>
      <c r="AF119" s="82"/>
      <c r="AG119" s="82"/>
      <c r="AH119" s="82"/>
      <c r="AI119" s="56">
        <f t="shared" si="12"/>
        <v>0</v>
      </c>
      <c r="AJ119" s="83"/>
      <c r="AK119" s="83"/>
      <c r="AL119" s="83"/>
      <c r="AM119" s="83"/>
      <c r="AN119" s="83"/>
      <c r="AO119" s="83"/>
      <c r="AP119" s="289"/>
      <c r="AQ119" s="84"/>
      <c r="AR119" s="85"/>
    </row>
    <row r="120" spans="1:44" s="43" customFormat="1" ht="15">
      <c r="A120" s="40"/>
      <c r="B120" s="44"/>
      <c r="C120" s="285"/>
      <c r="D120" s="41"/>
      <c r="E120" s="41"/>
      <c r="F120" s="79"/>
      <c r="G120" s="246"/>
      <c r="H120" s="247"/>
      <c r="I120" s="44"/>
      <c r="J120" s="90"/>
      <c r="K120" s="42"/>
      <c r="L120" s="290">
        <f t="shared" si="10"/>
        <v>0</v>
      </c>
      <c r="M120" s="223"/>
      <c r="N120" s="80"/>
      <c r="O120" s="81"/>
      <c r="P120" s="82"/>
      <c r="Q120" s="82"/>
      <c r="R120" s="82"/>
      <c r="S120" s="82"/>
      <c r="T120" s="82"/>
      <c r="U120" s="82"/>
      <c r="V120" s="56">
        <f t="shared" si="11"/>
        <v>0</v>
      </c>
      <c r="W120" s="83"/>
      <c r="X120" s="83"/>
      <c r="Y120" s="83"/>
      <c r="Z120" s="83"/>
      <c r="AA120" s="83"/>
      <c r="AB120" s="83"/>
      <c r="AC120" s="82"/>
      <c r="AD120" s="82"/>
      <c r="AE120" s="82"/>
      <c r="AF120" s="82"/>
      <c r="AG120" s="82"/>
      <c r="AH120" s="82"/>
      <c r="AI120" s="56">
        <f t="shared" si="12"/>
        <v>0</v>
      </c>
      <c r="AJ120" s="83"/>
      <c r="AK120" s="83"/>
      <c r="AL120" s="83"/>
      <c r="AM120" s="83"/>
      <c r="AN120" s="83"/>
      <c r="AO120" s="83"/>
      <c r="AP120" s="289"/>
      <c r="AQ120" s="84"/>
      <c r="AR120" s="85"/>
    </row>
    <row r="121" spans="1:44" s="43" customFormat="1" ht="15">
      <c r="A121" s="40"/>
      <c r="B121" s="44"/>
      <c r="C121" s="285"/>
      <c r="D121" s="41"/>
      <c r="E121" s="41"/>
      <c r="F121" s="79"/>
      <c r="G121" s="246"/>
      <c r="H121" s="247"/>
      <c r="I121" s="44"/>
      <c r="J121" s="90"/>
      <c r="K121" s="42"/>
      <c r="L121" s="290">
        <f t="shared" si="10"/>
        <v>0</v>
      </c>
      <c r="M121" s="223"/>
      <c r="N121" s="80"/>
      <c r="O121" s="81"/>
      <c r="P121" s="82"/>
      <c r="Q121" s="82"/>
      <c r="R121" s="82"/>
      <c r="S121" s="82"/>
      <c r="T121" s="82"/>
      <c r="U121" s="82"/>
      <c r="V121" s="56">
        <f t="shared" si="11"/>
        <v>0</v>
      </c>
      <c r="W121" s="83"/>
      <c r="X121" s="83"/>
      <c r="Y121" s="83"/>
      <c r="Z121" s="83"/>
      <c r="AA121" s="83"/>
      <c r="AB121" s="83"/>
      <c r="AC121" s="82"/>
      <c r="AD121" s="82"/>
      <c r="AE121" s="82"/>
      <c r="AF121" s="82"/>
      <c r="AG121" s="82"/>
      <c r="AH121" s="82"/>
      <c r="AI121" s="56">
        <f t="shared" si="12"/>
        <v>0</v>
      </c>
      <c r="AJ121" s="83"/>
      <c r="AK121" s="83"/>
      <c r="AL121" s="83"/>
      <c r="AM121" s="83"/>
      <c r="AN121" s="83"/>
      <c r="AO121" s="83"/>
      <c r="AP121" s="289"/>
      <c r="AQ121" s="84"/>
      <c r="AR121" s="85"/>
    </row>
    <row r="122" spans="1:44" s="43" customFormat="1" ht="15">
      <c r="A122" s="40"/>
      <c r="B122" s="44"/>
      <c r="C122" s="285"/>
      <c r="D122" s="41"/>
      <c r="E122" s="41"/>
      <c r="F122" s="79"/>
      <c r="G122" s="246"/>
      <c r="H122" s="247"/>
      <c r="I122" s="44"/>
      <c r="J122" s="90"/>
      <c r="K122" s="42"/>
      <c r="L122" s="290">
        <f t="shared" si="10"/>
        <v>0</v>
      </c>
      <c r="M122" s="223"/>
      <c r="N122" s="80"/>
      <c r="O122" s="81"/>
      <c r="P122" s="82"/>
      <c r="Q122" s="82"/>
      <c r="R122" s="82"/>
      <c r="S122" s="82"/>
      <c r="T122" s="82"/>
      <c r="U122" s="82"/>
      <c r="V122" s="56">
        <f t="shared" si="11"/>
        <v>0</v>
      </c>
      <c r="W122" s="83"/>
      <c r="X122" s="83"/>
      <c r="Y122" s="83"/>
      <c r="Z122" s="83"/>
      <c r="AA122" s="83"/>
      <c r="AB122" s="83"/>
      <c r="AC122" s="82"/>
      <c r="AD122" s="82"/>
      <c r="AE122" s="82"/>
      <c r="AF122" s="82"/>
      <c r="AG122" s="82"/>
      <c r="AH122" s="82"/>
      <c r="AI122" s="56">
        <f t="shared" si="12"/>
        <v>0</v>
      </c>
      <c r="AJ122" s="83"/>
      <c r="AK122" s="83"/>
      <c r="AL122" s="83"/>
      <c r="AM122" s="83"/>
      <c r="AN122" s="83"/>
      <c r="AO122" s="83"/>
      <c r="AP122" s="289"/>
      <c r="AQ122" s="84"/>
      <c r="AR122" s="85"/>
    </row>
    <row r="123" spans="1:44" s="43" customFormat="1" ht="15">
      <c r="A123" s="40"/>
      <c r="B123" s="44"/>
      <c r="C123" s="285"/>
      <c r="D123" s="41"/>
      <c r="E123" s="41"/>
      <c r="F123" s="79"/>
      <c r="G123" s="246"/>
      <c r="H123" s="247"/>
      <c r="I123" s="44"/>
      <c r="J123" s="90"/>
      <c r="K123" s="42"/>
      <c r="L123" s="290">
        <f t="shared" si="10"/>
        <v>0</v>
      </c>
      <c r="M123" s="223"/>
      <c r="N123" s="80"/>
      <c r="O123" s="81"/>
      <c r="P123" s="82"/>
      <c r="Q123" s="82"/>
      <c r="R123" s="82"/>
      <c r="S123" s="82"/>
      <c r="T123" s="82"/>
      <c r="U123" s="82"/>
      <c r="V123" s="56">
        <f t="shared" si="11"/>
        <v>0</v>
      </c>
      <c r="W123" s="83"/>
      <c r="X123" s="83"/>
      <c r="Y123" s="83"/>
      <c r="Z123" s="83"/>
      <c r="AA123" s="83"/>
      <c r="AB123" s="83"/>
      <c r="AC123" s="82"/>
      <c r="AD123" s="82"/>
      <c r="AE123" s="82"/>
      <c r="AF123" s="82"/>
      <c r="AG123" s="82"/>
      <c r="AH123" s="82"/>
      <c r="AI123" s="56">
        <f t="shared" si="12"/>
        <v>0</v>
      </c>
      <c r="AJ123" s="83"/>
      <c r="AK123" s="83"/>
      <c r="AL123" s="83"/>
      <c r="AM123" s="83"/>
      <c r="AN123" s="83"/>
      <c r="AO123" s="83"/>
      <c r="AP123" s="289"/>
      <c r="AQ123" s="84"/>
      <c r="AR123" s="85"/>
    </row>
    <row r="124" spans="1:44" s="43" customFormat="1" ht="15">
      <c r="A124" s="40"/>
      <c r="B124" s="44"/>
      <c r="C124" s="285"/>
      <c r="D124" s="41"/>
      <c r="E124" s="41"/>
      <c r="F124" s="79"/>
      <c r="G124" s="246"/>
      <c r="H124" s="247"/>
      <c r="I124" s="44"/>
      <c r="J124" s="90"/>
      <c r="K124" s="42"/>
      <c r="L124" s="290">
        <f t="shared" si="10"/>
        <v>0</v>
      </c>
      <c r="M124" s="223"/>
      <c r="N124" s="80"/>
      <c r="O124" s="81"/>
      <c r="P124" s="82"/>
      <c r="Q124" s="82"/>
      <c r="R124" s="82"/>
      <c r="S124" s="82"/>
      <c r="T124" s="82"/>
      <c r="U124" s="82"/>
      <c r="V124" s="56">
        <f t="shared" si="11"/>
        <v>0</v>
      </c>
      <c r="W124" s="83"/>
      <c r="X124" s="83"/>
      <c r="Y124" s="83"/>
      <c r="Z124" s="83"/>
      <c r="AA124" s="83"/>
      <c r="AB124" s="83"/>
      <c r="AC124" s="82"/>
      <c r="AD124" s="82"/>
      <c r="AE124" s="82"/>
      <c r="AF124" s="82"/>
      <c r="AG124" s="82"/>
      <c r="AH124" s="82"/>
      <c r="AI124" s="56">
        <f t="shared" si="12"/>
        <v>0</v>
      </c>
      <c r="AJ124" s="83"/>
      <c r="AK124" s="83"/>
      <c r="AL124" s="83"/>
      <c r="AM124" s="83"/>
      <c r="AN124" s="83"/>
      <c r="AO124" s="83"/>
      <c r="AP124" s="289"/>
      <c r="AQ124" s="84"/>
      <c r="AR124" s="85"/>
    </row>
    <row r="125" spans="1:44" s="43" customFormat="1" ht="15">
      <c r="A125" s="40"/>
      <c r="B125" s="44"/>
      <c r="C125" s="285"/>
      <c r="D125" s="41"/>
      <c r="E125" s="41"/>
      <c r="F125" s="79"/>
      <c r="G125" s="246"/>
      <c r="H125" s="247"/>
      <c r="I125" s="44"/>
      <c r="J125" s="90"/>
      <c r="K125" s="42"/>
      <c r="L125" s="290">
        <f t="shared" si="10"/>
        <v>0</v>
      </c>
      <c r="M125" s="223"/>
      <c r="N125" s="80"/>
      <c r="O125" s="81"/>
      <c r="P125" s="82"/>
      <c r="Q125" s="82"/>
      <c r="R125" s="82"/>
      <c r="S125" s="82"/>
      <c r="T125" s="82"/>
      <c r="U125" s="82"/>
      <c r="V125" s="56">
        <f t="shared" si="11"/>
        <v>0</v>
      </c>
      <c r="W125" s="83"/>
      <c r="X125" s="83"/>
      <c r="Y125" s="83"/>
      <c r="Z125" s="83"/>
      <c r="AA125" s="83"/>
      <c r="AB125" s="83"/>
      <c r="AC125" s="82"/>
      <c r="AD125" s="82"/>
      <c r="AE125" s="82"/>
      <c r="AF125" s="82"/>
      <c r="AG125" s="82"/>
      <c r="AH125" s="82"/>
      <c r="AI125" s="56">
        <f t="shared" si="12"/>
        <v>0</v>
      </c>
      <c r="AJ125" s="83"/>
      <c r="AK125" s="83"/>
      <c r="AL125" s="83"/>
      <c r="AM125" s="83"/>
      <c r="AN125" s="83"/>
      <c r="AO125" s="83"/>
      <c r="AP125" s="289"/>
      <c r="AQ125" s="84"/>
      <c r="AR125" s="85"/>
    </row>
    <row r="126" spans="1:44" s="43" customFormat="1" ht="15">
      <c r="A126" s="40"/>
      <c r="B126" s="44"/>
      <c r="C126" s="285"/>
      <c r="D126" s="41"/>
      <c r="E126" s="41"/>
      <c r="F126" s="79"/>
      <c r="G126" s="246"/>
      <c r="H126" s="247"/>
      <c r="I126" s="44"/>
      <c r="J126" s="90"/>
      <c r="K126" s="42"/>
      <c r="L126" s="290">
        <f t="shared" si="10"/>
        <v>0</v>
      </c>
      <c r="M126" s="223"/>
      <c r="N126" s="80"/>
      <c r="O126" s="81"/>
      <c r="P126" s="82"/>
      <c r="Q126" s="82"/>
      <c r="R126" s="82"/>
      <c r="S126" s="82"/>
      <c r="T126" s="82"/>
      <c r="U126" s="82"/>
      <c r="V126" s="56">
        <f t="shared" si="11"/>
        <v>0</v>
      </c>
      <c r="W126" s="83"/>
      <c r="X126" s="83"/>
      <c r="Y126" s="83"/>
      <c r="Z126" s="83"/>
      <c r="AA126" s="83"/>
      <c r="AB126" s="83"/>
      <c r="AC126" s="82"/>
      <c r="AD126" s="82"/>
      <c r="AE126" s="82"/>
      <c r="AF126" s="82"/>
      <c r="AG126" s="82"/>
      <c r="AH126" s="82"/>
      <c r="AI126" s="56">
        <f t="shared" si="12"/>
        <v>0</v>
      </c>
      <c r="AJ126" s="83"/>
      <c r="AK126" s="83"/>
      <c r="AL126" s="83"/>
      <c r="AM126" s="83"/>
      <c r="AN126" s="83"/>
      <c r="AO126" s="83"/>
      <c r="AP126" s="289"/>
      <c r="AQ126" s="84"/>
      <c r="AR126" s="85"/>
    </row>
    <row r="127" spans="1:44" s="43" customFormat="1" ht="15">
      <c r="A127" s="40"/>
      <c r="B127" s="44"/>
      <c r="C127" s="285"/>
      <c r="D127" s="41"/>
      <c r="E127" s="41"/>
      <c r="F127" s="79"/>
      <c r="G127" s="246"/>
      <c r="H127" s="247"/>
      <c r="I127" s="44"/>
      <c r="J127" s="90"/>
      <c r="K127" s="42"/>
      <c r="L127" s="290">
        <f t="shared" si="10"/>
        <v>0</v>
      </c>
      <c r="M127" s="223"/>
      <c r="N127" s="80"/>
      <c r="O127" s="81"/>
      <c r="P127" s="82"/>
      <c r="Q127" s="82"/>
      <c r="R127" s="82"/>
      <c r="S127" s="82"/>
      <c r="T127" s="82"/>
      <c r="U127" s="82"/>
      <c r="V127" s="56">
        <f t="shared" si="11"/>
        <v>0</v>
      </c>
      <c r="W127" s="83"/>
      <c r="X127" s="83"/>
      <c r="Y127" s="83"/>
      <c r="Z127" s="83"/>
      <c r="AA127" s="83"/>
      <c r="AB127" s="83"/>
      <c r="AC127" s="82"/>
      <c r="AD127" s="82"/>
      <c r="AE127" s="82"/>
      <c r="AF127" s="82"/>
      <c r="AG127" s="82"/>
      <c r="AH127" s="82"/>
      <c r="AI127" s="56">
        <f t="shared" si="12"/>
        <v>0</v>
      </c>
      <c r="AJ127" s="83"/>
      <c r="AK127" s="83"/>
      <c r="AL127" s="83"/>
      <c r="AM127" s="83"/>
      <c r="AN127" s="83"/>
      <c r="AO127" s="83"/>
      <c r="AP127" s="289"/>
      <c r="AQ127" s="84"/>
      <c r="AR127" s="85"/>
    </row>
    <row r="128" spans="1:44" s="43" customFormat="1" ht="15">
      <c r="A128" s="40"/>
      <c r="B128" s="44"/>
      <c r="C128" s="285"/>
      <c r="D128" s="41"/>
      <c r="E128" s="41"/>
      <c r="F128" s="79"/>
      <c r="G128" s="246"/>
      <c r="H128" s="247"/>
      <c r="I128" s="44"/>
      <c r="J128" s="90"/>
      <c r="K128" s="42"/>
      <c r="L128" s="290">
        <f t="shared" si="10"/>
        <v>0</v>
      </c>
      <c r="M128" s="223"/>
      <c r="N128" s="80"/>
      <c r="O128" s="81"/>
      <c r="P128" s="82"/>
      <c r="Q128" s="82"/>
      <c r="R128" s="82"/>
      <c r="S128" s="82"/>
      <c r="T128" s="82"/>
      <c r="U128" s="82"/>
      <c r="V128" s="56">
        <f t="shared" si="11"/>
        <v>0</v>
      </c>
      <c r="W128" s="83"/>
      <c r="X128" s="83"/>
      <c r="Y128" s="83"/>
      <c r="Z128" s="83"/>
      <c r="AA128" s="83"/>
      <c r="AB128" s="83"/>
      <c r="AC128" s="82"/>
      <c r="AD128" s="82"/>
      <c r="AE128" s="82"/>
      <c r="AF128" s="82"/>
      <c r="AG128" s="82"/>
      <c r="AH128" s="82"/>
      <c r="AI128" s="56">
        <f t="shared" si="12"/>
        <v>0</v>
      </c>
      <c r="AJ128" s="83"/>
      <c r="AK128" s="83"/>
      <c r="AL128" s="83"/>
      <c r="AM128" s="83"/>
      <c r="AN128" s="83"/>
      <c r="AO128" s="83"/>
      <c r="AP128" s="289"/>
      <c r="AQ128" s="84"/>
      <c r="AR128" s="85"/>
    </row>
    <row r="129" spans="1:44" s="43" customFormat="1" ht="15">
      <c r="A129" s="40"/>
      <c r="B129" s="44"/>
      <c r="C129" s="285"/>
      <c r="D129" s="41"/>
      <c r="E129" s="41"/>
      <c r="F129" s="79"/>
      <c r="G129" s="246"/>
      <c r="H129" s="247"/>
      <c r="I129" s="44"/>
      <c r="J129" s="90"/>
      <c r="K129" s="42"/>
      <c r="L129" s="290">
        <f t="shared" si="10"/>
        <v>0</v>
      </c>
      <c r="M129" s="223"/>
      <c r="N129" s="80"/>
      <c r="O129" s="81"/>
      <c r="P129" s="82"/>
      <c r="Q129" s="82"/>
      <c r="R129" s="82"/>
      <c r="S129" s="82"/>
      <c r="T129" s="82"/>
      <c r="U129" s="82"/>
      <c r="V129" s="56">
        <f t="shared" si="11"/>
        <v>0</v>
      </c>
      <c r="W129" s="83"/>
      <c r="X129" s="83"/>
      <c r="Y129" s="83"/>
      <c r="Z129" s="83"/>
      <c r="AA129" s="83"/>
      <c r="AB129" s="83"/>
      <c r="AC129" s="82"/>
      <c r="AD129" s="82"/>
      <c r="AE129" s="82"/>
      <c r="AF129" s="82"/>
      <c r="AG129" s="82"/>
      <c r="AH129" s="82"/>
      <c r="AI129" s="56">
        <f t="shared" si="12"/>
        <v>0</v>
      </c>
      <c r="AJ129" s="83"/>
      <c r="AK129" s="83"/>
      <c r="AL129" s="83"/>
      <c r="AM129" s="83"/>
      <c r="AN129" s="83"/>
      <c r="AO129" s="83"/>
      <c r="AP129" s="289"/>
      <c r="AQ129" s="84"/>
      <c r="AR129" s="85"/>
    </row>
    <row r="130" spans="1:44" s="43" customFormat="1" ht="15">
      <c r="A130" s="40"/>
      <c r="B130" s="44"/>
      <c r="C130" s="285"/>
      <c r="D130" s="41"/>
      <c r="E130" s="41"/>
      <c r="F130" s="79"/>
      <c r="G130" s="246"/>
      <c r="H130" s="247"/>
      <c r="I130" s="44"/>
      <c r="J130" s="90"/>
      <c r="K130" s="42"/>
      <c r="L130" s="290">
        <f t="shared" si="10"/>
        <v>0</v>
      </c>
      <c r="M130" s="223"/>
      <c r="N130" s="80"/>
      <c r="O130" s="81"/>
      <c r="P130" s="82"/>
      <c r="Q130" s="82"/>
      <c r="R130" s="82"/>
      <c r="S130" s="82"/>
      <c r="T130" s="82"/>
      <c r="U130" s="82"/>
      <c r="V130" s="56">
        <f t="shared" si="11"/>
        <v>0</v>
      </c>
      <c r="W130" s="83"/>
      <c r="X130" s="83"/>
      <c r="Y130" s="83"/>
      <c r="Z130" s="83"/>
      <c r="AA130" s="83"/>
      <c r="AB130" s="83"/>
      <c r="AC130" s="82"/>
      <c r="AD130" s="82"/>
      <c r="AE130" s="82"/>
      <c r="AF130" s="82"/>
      <c r="AG130" s="82"/>
      <c r="AH130" s="82"/>
      <c r="AI130" s="56">
        <f t="shared" si="12"/>
        <v>0</v>
      </c>
      <c r="AJ130" s="83"/>
      <c r="AK130" s="83"/>
      <c r="AL130" s="83"/>
      <c r="AM130" s="83"/>
      <c r="AN130" s="83"/>
      <c r="AO130" s="83"/>
      <c r="AP130" s="289"/>
      <c r="AQ130" s="84"/>
      <c r="AR130" s="85"/>
    </row>
    <row r="131" spans="1:44" s="45" customFormat="1" ht="15">
      <c r="A131" s="40"/>
      <c r="B131" s="59"/>
      <c r="C131" s="58"/>
      <c r="D131" s="60"/>
      <c r="E131" s="60"/>
      <c r="F131" s="60"/>
      <c r="G131" s="60"/>
      <c r="H131" s="60"/>
      <c r="I131" s="58"/>
      <c r="J131" s="57"/>
      <c r="K131" s="57"/>
      <c r="L131" s="57"/>
      <c r="M131" s="61"/>
      <c r="N131" s="60"/>
      <c r="O131" s="58"/>
      <c r="P131" s="62"/>
      <c r="Q131" s="62"/>
      <c r="R131" s="62"/>
      <c r="S131" s="62"/>
      <c r="T131" s="62"/>
      <c r="U131" s="62"/>
      <c r="V131" s="63"/>
      <c r="W131" s="62"/>
      <c r="X131" s="62"/>
      <c r="Y131" s="62"/>
      <c r="Z131" s="62"/>
      <c r="AA131" s="62"/>
      <c r="AB131" s="62"/>
      <c r="AC131" s="62"/>
      <c r="AD131" s="62"/>
      <c r="AE131" s="62"/>
      <c r="AF131" s="62"/>
      <c r="AG131" s="62"/>
      <c r="AH131" s="62"/>
      <c r="AI131" s="63"/>
      <c r="AJ131" s="62"/>
      <c r="AK131" s="62"/>
      <c r="AL131" s="62"/>
      <c r="AM131" s="62"/>
      <c r="AN131" s="62"/>
      <c r="AO131" s="64"/>
      <c r="AP131" s="65"/>
      <c r="AQ131" s="66"/>
      <c r="AR131" s="67"/>
    </row>
    <row r="132" spans="1:44" s="68" customFormat="1" ht="15">
      <c r="A132" s="40"/>
      <c r="C132" s="69"/>
      <c r="D132" s="69"/>
      <c r="E132" s="69"/>
      <c r="F132" s="69"/>
      <c r="G132" s="69"/>
      <c r="H132" s="69"/>
      <c r="I132" s="69"/>
      <c r="J132" s="70">
        <f>SUM(J111:J131)</f>
        <v>0</v>
      </c>
      <c r="K132" s="70">
        <f>SUM(K111:K131)</f>
        <v>0</v>
      </c>
      <c r="L132" s="70">
        <f>SUM(L111:L131)</f>
        <v>0</v>
      </c>
      <c r="M132" s="69"/>
      <c r="N132" s="69"/>
      <c r="O132" s="69"/>
      <c r="P132" s="71">
        <f aca="true" t="shared" si="13" ref="P132:AO132">SUM(P111:P131)</f>
        <v>0</v>
      </c>
      <c r="Q132" s="71">
        <f t="shared" si="13"/>
        <v>0</v>
      </c>
      <c r="R132" s="71">
        <f t="shared" si="13"/>
        <v>0</v>
      </c>
      <c r="S132" s="71">
        <f t="shared" si="13"/>
        <v>0</v>
      </c>
      <c r="T132" s="71">
        <f t="shared" si="13"/>
        <v>0</v>
      </c>
      <c r="U132" s="71">
        <f t="shared" si="13"/>
        <v>0</v>
      </c>
      <c r="V132" s="71">
        <f t="shared" si="13"/>
        <v>0</v>
      </c>
      <c r="W132" s="71">
        <f t="shared" si="13"/>
        <v>0</v>
      </c>
      <c r="X132" s="71">
        <f t="shared" si="13"/>
        <v>0</v>
      </c>
      <c r="Y132" s="71">
        <f t="shared" si="13"/>
        <v>0</v>
      </c>
      <c r="Z132" s="71">
        <f t="shared" si="13"/>
        <v>0</v>
      </c>
      <c r="AA132" s="71">
        <f t="shared" si="13"/>
        <v>0</v>
      </c>
      <c r="AB132" s="71">
        <f t="shared" si="13"/>
        <v>0</v>
      </c>
      <c r="AC132" s="71">
        <f t="shared" si="13"/>
        <v>0</v>
      </c>
      <c r="AD132" s="71">
        <f t="shared" si="13"/>
        <v>0</v>
      </c>
      <c r="AE132" s="71">
        <f t="shared" si="13"/>
        <v>0</v>
      </c>
      <c r="AF132" s="71">
        <f t="shared" si="13"/>
        <v>0</v>
      </c>
      <c r="AG132" s="71">
        <f t="shared" si="13"/>
        <v>0</v>
      </c>
      <c r="AH132" s="71">
        <f t="shared" si="13"/>
        <v>0</v>
      </c>
      <c r="AI132" s="71">
        <f t="shared" si="13"/>
        <v>0</v>
      </c>
      <c r="AJ132" s="71">
        <f t="shared" si="13"/>
        <v>0</v>
      </c>
      <c r="AK132" s="71">
        <f t="shared" si="13"/>
        <v>0</v>
      </c>
      <c r="AL132" s="71">
        <f t="shared" si="13"/>
        <v>0</v>
      </c>
      <c r="AM132" s="71">
        <f t="shared" si="13"/>
        <v>0</v>
      </c>
      <c r="AN132" s="71">
        <f t="shared" si="13"/>
        <v>0</v>
      </c>
      <c r="AO132" s="71">
        <f t="shared" si="13"/>
        <v>0</v>
      </c>
      <c r="AP132" s="69"/>
      <c r="AQ132" s="69"/>
      <c r="AR132" s="69"/>
    </row>
    <row r="133" ht="15">
      <c r="A133" s="40"/>
    </row>
    <row r="134" spans="1:14" ht="15">
      <c r="A134" s="40"/>
      <c r="J134" s="402" t="s">
        <v>138</v>
      </c>
      <c r="K134" s="402"/>
      <c r="L134" s="402"/>
      <c r="M134" s="402"/>
      <c r="N134" s="402"/>
    </row>
    <row r="135" spans="1:17" ht="45" customHeight="1">
      <c r="A135" s="40"/>
      <c r="I135" s="286" t="s">
        <v>140</v>
      </c>
      <c r="J135" s="132" t="s">
        <v>104</v>
      </c>
      <c r="K135" s="132" t="s">
        <v>80</v>
      </c>
      <c r="L135" s="132" t="s">
        <v>135</v>
      </c>
      <c r="M135" s="132" t="s">
        <v>81</v>
      </c>
      <c r="N135" s="132" t="s">
        <v>136</v>
      </c>
      <c r="O135" s="73" t="s">
        <v>11</v>
      </c>
      <c r="P135" s="47"/>
      <c r="Q135" s="47"/>
    </row>
    <row r="136" spans="1:17" ht="15" customHeight="1">
      <c r="A136" s="40"/>
      <c r="I136" s="286"/>
      <c r="J136" s="210" t="s">
        <v>3</v>
      </c>
      <c r="K136" s="211">
        <f>SUM(K137:K143)</f>
        <v>1</v>
      </c>
      <c r="L136" s="212"/>
      <c r="M136" s="211">
        <f>SUM(M137:M143)</f>
        <v>1</v>
      </c>
      <c r="N136" s="212"/>
      <c r="O136" s="86" t="s">
        <v>148</v>
      </c>
      <c r="P136" s="47"/>
      <c r="Q136" s="47"/>
    </row>
    <row r="137" spans="1:17" ht="15" customHeight="1">
      <c r="A137" s="40"/>
      <c r="I137" s="286"/>
      <c r="J137" s="229" t="s">
        <v>10</v>
      </c>
      <c r="K137" s="128">
        <f aca="true" t="shared" si="14" ref="K137:K143">COUNTIF($M$111:$M$130,J137)</f>
        <v>1</v>
      </c>
      <c r="L137" s="129">
        <f>K137/$K$93</f>
        <v>0.09090909090909091</v>
      </c>
      <c r="M137" s="128">
        <f>_xlfn.COUNTIFS(M111:M130,J137,N111:N130,"DA")</f>
        <v>1</v>
      </c>
      <c r="N137" s="129">
        <f>M137/$M$93</f>
        <v>0.1111111111111111</v>
      </c>
      <c r="O137" s="234" t="s">
        <v>127</v>
      </c>
      <c r="P137" s="47"/>
      <c r="Q137" s="47"/>
    </row>
    <row r="138" spans="1:17" ht="24.75" customHeight="1">
      <c r="A138" s="40"/>
      <c r="I138" s="286"/>
      <c r="J138" s="233" t="s">
        <v>120</v>
      </c>
      <c r="K138" s="130">
        <f t="shared" si="14"/>
        <v>0</v>
      </c>
      <c r="L138" s="393">
        <f>(K138+K139+K140+K141)/$K$93</f>
        <v>0</v>
      </c>
      <c r="M138" s="130">
        <f>_xlfn.COUNTIFS(M111:M130,J138,N111:N130,"DA")</f>
        <v>0</v>
      </c>
      <c r="N138" s="393">
        <f>(M138+M139+M140+M141)/$M$93</f>
        <v>0</v>
      </c>
      <c r="O138" s="234" t="s">
        <v>141</v>
      </c>
      <c r="P138" s="47"/>
      <c r="Q138" s="47"/>
    </row>
    <row r="139" spans="1:17" ht="24" customHeight="1">
      <c r="A139" s="40"/>
      <c r="I139" s="286"/>
      <c r="J139" s="230" t="s">
        <v>121</v>
      </c>
      <c r="K139" s="130">
        <f t="shared" si="14"/>
        <v>0</v>
      </c>
      <c r="L139" s="394"/>
      <c r="M139" s="130">
        <f>_xlfn.COUNTIFS(M111:M130,J139,N111:N130,"DA")</f>
        <v>0</v>
      </c>
      <c r="N139" s="394"/>
      <c r="O139" s="234" t="s">
        <v>142</v>
      </c>
      <c r="P139" s="47"/>
      <c r="Q139" s="47"/>
    </row>
    <row r="140" spans="1:17" ht="24" customHeight="1">
      <c r="A140" s="40"/>
      <c r="I140" s="286"/>
      <c r="J140" s="230" t="s">
        <v>122</v>
      </c>
      <c r="K140" s="130">
        <f t="shared" si="14"/>
        <v>0</v>
      </c>
      <c r="L140" s="394"/>
      <c r="M140" s="130">
        <f>_xlfn.COUNTIFS(M111:M130,J140,N111:N130,"DA")</f>
        <v>0</v>
      </c>
      <c r="N140" s="394"/>
      <c r="O140" s="234" t="s">
        <v>143</v>
      </c>
      <c r="P140" s="47"/>
      <c r="Q140" s="47"/>
    </row>
    <row r="141" spans="1:17" ht="15" customHeight="1">
      <c r="A141" s="40"/>
      <c r="I141" s="286"/>
      <c r="J141" s="230" t="s">
        <v>123</v>
      </c>
      <c r="K141" s="130">
        <f t="shared" si="14"/>
        <v>0</v>
      </c>
      <c r="L141" s="395"/>
      <c r="M141" s="130">
        <f>_xlfn.COUNTIFS(M111:M130,J141,N111:N130,"DA")</f>
        <v>0</v>
      </c>
      <c r="N141" s="395"/>
      <c r="O141" s="234" t="s">
        <v>144</v>
      </c>
      <c r="P141" s="47"/>
      <c r="Q141" s="47"/>
    </row>
    <row r="142" spans="1:17" ht="15" customHeight="1">
      <c r="A142" s="40"/>
      <c r="I142" s="286"/>
      <c r="J142" s="231" t="s">
        <v>118</v>
      </c>
      <c r="K142" s="131">
        <f t="shared" si="14"/>
        <v>0</v>
      </c>
      <c r="L142" s="399">
        <f>(K142+K143)/$K$93</f>
        <v>0</v>
      </c>
      <c r="M142" s="131">
        <f>_xlfn.COUNTIFS(M111:M130,J142,N111:N130,"DA")</f>
        <v>0</v>
      </c>
      <c r="N142" s="399">
        <f>(M142+M143)/$M$93</f>
        <v>0</v>
      </c>
      <c r="O142" s="234" t="s">
        <v>145</v>
      </c>
      <c r="P142" s="47"/>
      <c r="Q142" s="47"/>
    </row>
    <row r="143" spans="1:17" ht="15" customHeight="1">
      <c r="A143" s="40"/>
      <c r="I143" s="286"/>
      <c r="J143" s="231" t="s">
        <v>119</v>
      </c>
      <c r="K143" s="131">
        <f t="shared" si="14"/>
        <v>0</v>
      </c>
      <c r="L143" s="399"/>
      <c r="M143" s="131">
        <f>_xlfn.COUNTIFS(M111:M130,J143,N111:N130,"DA")</f>
        <v>0</v>
      </c>
      <c r="N143" s="399"/>
      <c r="O143" s="234" t="s">
        <v>146</v>
      </c>
      <c r="P143" s="47"/>
      <c r="Q143" s="47"/>
    </row>
    <row r="144" spans="1:17" ht="15" customHeight="1">
      <c r="A144" s="40"/>
      <c r="I144" s="239"/>
      <c r="J144" s="232"/>
      <c r="K144" s="47"/>
      <c r="L144" s="47"/>
      <c r="M144" s="47"/>
      <c r="N144" s="47"/>
      <c r="O144" s="47"/>
      <c r="P144" s="47"/>
      <c r="Q144" s="47"/>
    </row>
    <row r="145" spans="1:17" ht="45.75">
      <c r="A145" s="40"/>
      <c r="I145" s="239"/>
      <c r="J145" s="403" t="s">
        <v>88</v>
      </c>
      <c r="K145" s="403"/>
      <c r="L145" s="121" t="s">
        <v>25</v>
      </c>
      <c r="M145" s="121" t="s">
        <v>26</v>
      </c>
      <c r="N145" s="121" t="s">
        <v>125</v>
      </c>
      <c r="O145" s="235" t="s">
        <v>124</v>
      </c>
      <c r="P145" s="121" t="s">
        <v>28</v>
      </c>
      <c r="Q145" s="121" t="s">
        <v>29</v>
      </c>
    </row>
    <row r="146" spans="1:17" ht="15" customHeight="1">
      <c r="A146" s="40"/>
      <c r="I146" s="239"/>
      <c r="J146" s="398" t="s">
        <v>75</v>
      </c>
      <c r="K146" s="398"/>
      <c r="L146" s="122">
        <f>$J$132</f>
        <v>0</v>
      </c>
      <c r="M146" s="123">
        <f>SUMIF('ES'!$M$111:$M$131,'ES'!$J$137,'ES'!$V$111:$V$131)+SUMIF('ES'!$M$111:$M$131,'ES'!$J$94,'ES'!$AI$111:$AI$131)</f>
        <v>0</v>
      </c>
      <c r="N146" s="123">
        <f>SUMIF('ES'!$M$111:$M$131,'ES'!$J$95,'ES'!$V$111:$V$131)+SUMIF('ES'!$M$111:$M$131,'ES'!$J$96,'ES'!$V$111:$V$131)+SUMIF('ES'!$M$111:$M$131,'ES'!$J$97,'ES'!$V$111:$V$131)+SUMIF('ES'!$M$111:$M$131,'ES'!$J$98,'ES'!$V$111:$V$131)+SUMIF('ES'!$M$111:$M$131,'ES'!$J$95,'ES'!$AI$111:$AI$131)+SUMIF('ES'!$M$111:$M$131,'ES'!$J$96,'ES'!$AI$111:$AI$131)+SUMIF('ES'!$M$111:$M$131,'ES'!$J$97,'ES'!$AI$111:$AI$131)+SUMIF('ES'!$M$111:$M$131,'ES'!$J$98,'ES'!$AI$111:$AI$131)</f>
        <v>0</v>
      </c>
      <c r="O146" s="123">
        <f>L146-(M146+N146)</f>
        <v>0</v>
      </c>
      <c r="P146" s="127" t="e">
        <f>M146/L146</f>
        <v>#DIV/0!</v>
      </c>
      <c r="Q146" s="127" t="e">
        <f>(M146+N146)/L146</f>
        <v>#DIV/0!</v>
      </c>
    </row>
    <row r="147" spans="1:17" ht="15" customHeight="1">
      <c r="A147" s="40"/>
      <c r="I147" s="239"/>
      <c r="J147" s="400" t="s">
        <v>76</v>
      </c>
      <c r="K147" s="401"/>
      <c r="L147" s="122" t="e">
        <f>IF($B$2=2022,_xlfn.SUMIFS('ES'!$U$111:$U$131,'ES'!$M$111:$M$131,"&lt;&gt;""",'ES'!$N$111:$N$131,"DA")+_xlfn.SUMIFS('ES'!$AH$111:$AH$131,'ES'!$M$111:$M$131,"&lt;&gt;""",'ES'!$N$111:$N$131,"DA"),IF($B$2=2021,_xlfn.SUMIFS('ES'!$T$111:$T$131,'ES'!$M$111:$M$131,"&lt;&gt;""",'ES'!$N$111:$N$131,"DA")+_xlfn.SUMIFS('ES'!$AG$111:$AG$131,'ES'!$M$111:$M$131,"&lt;&gt;""",'ES'!$N$111:$N$131,"DA"),IF($B$2=2020,_xlfn.SUMIFS('ES'!$S$111:$S$131,'ES'!$M$111:$M$131,"&lt;&gt;""",'ES'!$N$111:$N$131,"DA")+_xlfn.SUMIFS('ES'!$AF$111:$AF$131,'ES'!$M$111:$M$131,"&lt;&gt;""",'ES'!$N$111:$N$131,"DA"),IF($B$2=2019,_xlfn.SUMIFS('ES'!$R$111:$R$131,'ES'!$M$111:$M$131,"&lt;&gt;""",'ES'!$N$111:$N$131,"DA")+_xlfn.SUMIFS('ES'!$AE$111:$AE$131,'ES'!$M$111:$M$131,"&lt;&gt;""",'ES'!$N$111:$N$131,"DA"),IF($B$2=2018,_xlfn.SUMIFS('ES'!$Q$111:$Q$131,'ES'!$M$111:$M$131,"&lt;&gt;""",'ES'!$N$111:$N$131,"DA")+_xlfn.SUMIFS('ES'!$AD$111:$AD$131,'ES'!$M$111:$M$131,"&lt;&gt;""",'ES'!$N$111:$N$131,"DA"),IF($B$2=2017,_xlfn.SUMIFS('ES'!$P$111:$P$131,'ES'!$M$111:$M$131,"&lt;&gt;""",'ES'!$N$111:$N$131,"DA")+_xlfn.SUMIFS('ES'!$AC$111:$AC$131,'ES'!$M$111:$M$131,"&lt;&gt;""",'ES'!$N$111:$N$131,"DA"),"greska"))))))</f>
        <v>#NAME?</v>
      </c>
      <c r="M147" s="123" t="e">
        <f>IF($B$2=2022,_xlfn.SUMIFS('ES'!$AB$111:$AB$131,'ES'!$M$111:$M$131,'ES'!$J$137,'ES'!$N$111:$N$131,"DA")+_xlfn.SUMIFS('ES'!$AO$111:$AO$131,'ES'!$M$111:$M$131,'ES'!$J$137,'ES'!$N$111:$N$131,"DA"),IF($B$2=2021,_xlfn.SUMIFS('ES'!$AA$111:$AA$131,'ES'!$M$111:$M$131,'ES'!$J$137,'ES'!$N$111:$N$131,"DA")+_xlfn.SUMIFS('ES'!$AN$111:$AN$131,'ES'!$M$111:$M$131,'ES'!$J$137,'ES'!$N$111:$N$131,"DA"),IF($B$2=2020,_xlfn.SUMIFS('ES'!$Z$111:$Z$131,'ES'!$M$111:$M$131,'ES'!$J$137,'ES'!$N$111:$N$131,"DA")+_xlfn.SUMIFS('ES'!$AM$111:$AM$131,'ES'!$M$111:$M$131,'ES'!$J$137,'ES'!$N$111:$N$131,"DA"),IF($B$2=2019,_xlfn.SUMIFS('ES'!$Y$111:$Y$131,'ES'!$M$111:$M$131,'ES'!$J$137,'ES'!$N$111:$N$131,"DA")+_xlfn.SUMIFS('ES'!$AL$111:$AL$131,'ES'!$M$111:$M$131,'ES'!$J$137,'ES'!$N$111:$N$131,"DA"),IF($B$2=2018,_xlfn.SUMIFS('ES'!$X$111:$X$131,'ES'!$M$111:$M$131,'ES'!$J$137,'ES'!$N$111:$N$131,"DA")+_xlfn.SUMIFS('ES'!$AK$111:$AK$131,'ES'!$M$111:$M$131,'ES'!$J$137,'ES'!$N$111:$N$131,"DA"),IF($B$2=2017,_xlfn.SUMIFS('ES'!$W$111:$W$131,'ES'!$M$111:$M$131,'ES'!$J$137,'ES'!$N$111:$N$131,"DA")+_xlfn.SUMIFS('ES'!$AJ$111:$AJ$131,'ES'!$M$111:$M$131,'ES'!$J$137,'ES'!$N$111:$N$131,"DA"),"greska"))))))</f>
        <v>#NAME?</v>
      </c>
      <c r="N147" s="123" t="e">
        <f>#VALUE!</f>
        <v>#VALUE!</v>
      </c>
      <c r="O147" s="123" t="e">
        <f>L147-(M147+N147)</f>
        <v>#NAME?</v>
      </c>
      <c r="P147" s="127" t="e">
        <f>M147/L147</f>
        <v>#NAME?</v>
      </c>
      <c r="Q147" s="127" t="e">
        <f>(M147+N147)/L147</f>
        <v>#NAME?</v>
      </c>
    </row>
    <row r="148" spans="1:17" ht="15" customHeight="1">
      <c r="A148" s="40"/>
      <c r="J148" s="397" t="s">
        <v>77</v>
      </c>
      <c r="K148" s="397"/>
      <c r="L148" s="122" t="e">
        <f>IF($B$2=2022,_xlfn.SUMIFS('ES'!$U$111:$U$131,'ES'!$M$111:$M$131,"&lt;&gt;""",'ES'!$N$111:$N$131,"DA"),IF($B$2=2021,_xlfn.SUMIFS('ES'!$T$111:$T$131,'ES'!$M$111:$M$131,"&lt;&gt;""",'ES'!$N$111:$N$131,"DA"),IF($B$2=2020,_xlfn.SUMIFS('ES'!$S$111:$S$131,'ES'!$M$111:$M$131,"&lt;&gt;""",'ES'!$N$111:$N$131,"DA"),IF($B$2=2019,_xlfn.SUMIFS('ES'!$R$111:$R$131,'ES'!$M$111:$M$131,"&lt;&gt;""",'ES'!$N$111:$N$131,"DA"),IF($B$2=2018,_xlfn.SUMIFS('ES'!$Q$111:$Q$131,'ES'!$M$111:$M$131,"&lt;&gt;""",'ES'!$N$111:$N$131,"DA"),IF($B$2=2017,_xlfn.SUMIFS('ES'!$P$111:$P$131,'ES'!$M$111:$M$131,"&lt;&gt;""",'ES'!$N$111:$N$131,"DA"),"greska"))))))</f>
        <v>#NAME?</v>
      </c>
      <c r="M148" s="123" t="e">
        <f>IF($B$2=2022,_xlfn.SUMIFS('ES'!$AB$111:$AB$131,'ES'!$M$111:$M$131,'ES'!$J$137,'ES'!$N$111:$N$131,"DA"),IF($B$2=2021,_xlfn.SUMIFS('ES'!$AA$111:$AA$131,'ES'!$M$111:$M$131,'ES'!$J$137,'ES'!$N$111:$N$131,"DA"),IF($B$2=2020,_xlfn.SUMIFS('ES'!$Z$111:$Z$131,'ES'!$M$111:$M$131,'ES'!$J$137,'ES'!$N$111:$N$131,"DA"),IF($B$2=2019,_xlfn.SUMIFS('ES'!$Y$111:$Y$131,'ES'!$M$111:$M$131,'ES'!$J$137,'ES'!$N$111:$N$131,"DA"),IF($B$2=2018,_xlfn.SUMIFS('ES'!$X$111:$X$131,'ES'!$M$111:$M$131,'ES'!$J$137,'ES'!$N$111:$N$131,"DA"),IF($B$2=2017,_xlfn.SUMIFS('ES'!$W$111:$W$131,'ES'!$M$111:$M$131,'ES'!$J$137,'ES'!$N$111:$N$131,"DA"),"greska"))))))</f>
        <v>#NAME?</v>
      </c>
      <c r="N148" s="123" t="e">
        <f>IF($B$2=2022,_xlfn.SUMIFS('ES'!$AB$111:$AB$131,'ES'!$M$111:$M$131,'ES'!$J$138,'ES'!$N$111:$N$131,"DA")+_xlfn.SUMIFS('ES'!$AB$111:$AB$131,'ES'!$M$111:$M$131,'ES'!$J$139,'ES'!$N$111:$N$131,"DA")+_xlfn.SUMIFS('ES'!$AB$111:$AB$131,'ES'!$M$111:$M$131,'ES'!$J$140,'ES'!$N$111:$N$131,"DA")+_xlfn.SUMIFS('ES'!$AB$111:$AB$131,'ES'!$M$111:$M$131,'ES'!$J$141,'ES'!$N$111:$N$131,"DA"),IF($B$2=2021,_xlfn.SUMIFS('ES'!$AA$111:$AA$131,'ES'!$M$111:$M$131,'ES'!$J$138,'ES'!$N$111:$N$131,"DA")+_xlfn.SUMIFS('ES'!$AA$111:$AA$131,'ES'!$M$111:$M$131,'ES'!$J$139,'ES'!$N$111:$N$131,"DA")+_xlfn.SUMIFS('ES'!$AA$111:$AA$131,'ES'!$M$111:$M$131,'ES'!$J$140,'ES'!$N$111:$N$131,"DA")+_xlfn.SUMIFS('ES'!$AA$111:$AA$131,'ES'!$M$111:$M$131,'ES'!$J$141,'ES'!$N$111:$N$131,"DA"),IF($B$2=2020,_xlfn.SUMIFS('ES'!$Z$111:$Z$131,'ES'!$M$111:$M$131,'ES'!$J$138,'ES'!$N$111:$N$131,"DA")+_xlfn.SUMIFS('ES'!$Z$111:$Z$131,'ES'!$M$111:$M$131,'ES'!$J$139,'ES'!$N$111:$N$131,"DA")+_xlfn.SUMIFS('ES'!$Z$111:$Z$131,'ES'!$M$111:$M$131,'ES'!$J$140,'ES'!$N$111:$N$131,"DA")+_xlfn.SUMIFS('ES'!$Z$111:$Z$131,'ES'!$M$111:$M$131,'ES'!$J$141,'ES'!$N$111:$N$131,"DA"),IF($B$2=2019,_xlfn.SUMIFS('ES'!$Y$111:$Y$131,'ES'!$M$111:$M$131,'ES'!$J$138,'ES'!$N$111:$N$131,"DA")+_xlfn.SUMIFS('ES'!$Y$111:$Y$131,'ES'!$M$111:$M$131,'ES'!$J$139,'ES'!$N$111:$N$131,"DA")+_xlfn.SUMIFS('ES'!$Y$111:$Y$131,'ES'!$M$111:$M$131,'ES'!$J$140,'ES'!$N$111:$N$131,"DA")+_xlfn.SUMIFS('ES'!$Y$111:$Y$131,'ES'!$M$111:$M$131,'ES'!$J$141,'ES'!$N$111:$N$131,"DA"),IF($B$2=2018,_xlfn.SUMIFS('ES'!$X$111:$X$131,'ES'!$M$111:$M$131,'ES'!$J$138,'ES'!$N$111:$N$131,"DA")+_xlfn.SUMIFS('ES'!$X$111:$X$131,'ES'!$M$111:$M$131,'ES'!$J$139,'ES'!$N$111:$N$131,"DA")+_xlfn.SUMIFS('ES'!$X$111:$X$131,'ES'!$M$111:$M$131,'ES'!$J$140,'ES'!$N$111:$N$131,"DA")+_xlfn.SUMIFS('ES'!$X$111:$X$131,'ES'!$M$111:$M$131,'ES'!$J$141,'ES'!$N$111:$N$131,"DA"),IF($B$2=2017,_xlfn.SUMIFS('ES'!$W$111:$W$131,'ES'!$M$111:$M$131,'ES'!$J$138,'ES'!$N$111:$N$131,"DA")+_xlfn.SUMIFS('ES'!$W$111:$W$131,'ES'!$M$111:$M$131,'ES'!$J$139,'ES'!$N$111:$N$131,"DA")+_xlfn.SUMIFS('ES'!$W$111:$W$131,'ES'!$M$111:$M$131,'ES'!$J$140,'ES'!$N$111:$N$131,"DA")+_xlfn.SUMIFS('ES'!$W$111:$W$131,'ES'!$M$111:$M$131,'ES'!$J$141,'ES'!$N$111:$N$131,"DA"),"greska"))))))</f>
        <v>#NAME?</v>
      </c>
      <c r="O148" s="123" t="e">
        <f>L148-(M148+N148)</f>
        <v>#NAME?</v>
      </c>
      <c r="P148" s="108"/>
      <c r="Q148" s="108"/>
    </row>
    <row r="149" spans="1:17" ht="15" customHeight="1">
      <c r="A149" s="40"/>
      <c r="J149" s="397" t="s">
        <v>78</v>
      </c>
      <c r="K149" s="397"/>
      <c r="L149" s="122" t="e">
        <f>IF($B$2=2022,_xlfn.SUMIFS('ES'!$AH$111:$AH$131,'ES'!$M$111:$M$131,"&lt;&gt;""",'ES'!$N$111:$N$131,"DA"),IF($B$2=2021,_xlfn.SUMIFS('ES'!$AG$111:$AG$131,'ES'!$M$111:$M$131,"&lt;&gt;""",'ES'!$N$111:$N$131,"DA"),IF($B$2=2020,_xlfn.SUMIFS('ES'!$AF$111:$AF$131,'ES'!$M$111:$M$131,"&lt;&gt;""",'ES'!$N$111:$N$131,"DA"),IF($B$2=2019,_xlfn.SUMIFS('ES'!$AE$111:$AE$131,'ES'!$M$111:$M$131,"&lt;&gt;""",'ES'!$N$111:$N$131,"DA"),IF($B$2=2018,_xlfn.SUMIFS('ES'!$AD$111:$AD$131,'ES'!$M$111:$M$131,"&lt;&gt;""",'ES'!$N$111:$N$131,"DA"),IF($B$2=2017,_xlfn.SUMIFS('ES'!$AC$111:$AC$131,'ES'!$M$111:$M$131,"&lt;&gt;""",'ES'!$N$111:$N$131,"DA"),"greska"))))))</f>
        <v>#NAME?</v>
      </c>
      <c r="M149" s="123" t="e">
        <f>IF($B$2=2022,+_xlfn.SUMIFS('ES'!$AO$111:$AO$131,'ES'!$M$111:$M$131,'ES'!$J$137,'ES'!$N$111:$N$131,"DA"),IF($B$2=2021,+_xlfn.SUMIFS('ES'!$AN$111:$AN$131,'ES'!$M$111:$M$131,'ES'!$J$137,'ES'!$N$111:$N$131,"DA"),IF($B$2=2020,+_xlfn.SUMIFS('ES'!$AM$111:$AM$131,'ES'!$M$111:$M$131,'ES'!$J$137,'ES'!$N$111:$N$131,"DA"),IF($B$2=2019,+_xlfn.SUMIFS('ES'!$AL$111:$AL$131,'ES'!$M$111:$M$131,'ES'!$J$137,'ES'!$N$111:$N$131,"DA"),IF($B$2=2018,+_xlfn.SUMIFS('ES'!$AK$111:$AK$131,'ES'!$M$111:$M$131,'ES'!$J$137,'ES'!$N$111:$N$131,"DA"),IF($B$2=2017,+_xlfn.SUMIFS('ES'!$AJ$111:$AJ$131,'ES'!$M$111:$M$131,'ES'!$J$137,'ES'!$N$111:$N$131,"DA"),"greska"))))))</f>
        <v>#NAME?</v>
      </c>
      <c r="N149" s="123" t="e">
        <f>IF($B$2=2022,_xlfn.SUMIFS('ES'!$AO$111:$AO$131,'ES'!$M$111:$M$131,'ES'!$J$138,'ES'!$N$111:$N$131,"DA")+_xlfn.SUMIFS('ES'!$AO$111:$AO$131,'ES'!$M$111:$M$131,'ES'!$J$139,'ES'!$N$111:$N$131,"DA")+_xlfn.SUMIFS('ES'!$AO$111:$AO$131,'ES'!$M$111:$M$131,'ES'!$J$140,'ES'!$N$111:$N$131,"DA")+_xlfn.SUMIFS('ES'!$AO$111:$AO$131,'ES'!$M$111:$M$131,'ES'!$J$141,'ES'!$N$111:$N$131,"DA"),IF($B$2=2021,_xlfn.SUMIFS('ES'!$AN$111:$AN$131,'ES'!$M$111:$M$131,'ES'!$J$138,'ES'!$N$111:$N$131,"DA")+_xlfn.SUMIFS('ES'!$AN$111:$AN$131,'ES'!$M$111:$M$131,'ES'!$J$139,'ES'!$N$111:$N$131,"DA")+_xlfn.SUMIFS('ES'!$AN$111:$AN$131,'ES'!$M$111:$M$131,'ES'!$J$140,'ES'!$N$111:$N$131,"DA")+_xlfn.SUMIFS('ES'!$AN$111:$AN$131,'ES'!$M$111:$M$131,'ES'!$J$141,'ES'!$N$111:$N$131,"DA"),IF($B$2=2020,_xlfn.SUMIFS('ES'!$AM$111:$AM$131,'ES'!$M$111:$M$131,'ES'!$J$138,'ES'!$N$111:$N$131,"DA")+_xlfn.SUMIFS('ES'!$AM$111:$AM$131,'ES'!$M$111:$M$131,'ES'!$J$139,'ES'!$N$111:$N$131,"DA")+_xlfn.SUMIFS('ES'!$AM$111:$AM$131,'ES'!$M$111:$M$131,'ES'!$J$140,'ES'!$N$111:$N$131,"DA")+_xlfn.SUMIFS('ES'!$AM$111:$AM$131,'ES'!$M$111:$M$131,'ES'!$J$141,'ES'!$N$111:$N$131,"DA"),IF($B$2=2019,_xlfn.SUMIFS('ES'!$AL$111:$AL$131,'ES'!$M$111:$M$131,'ES'!$J$138,'ES'!$N$111:$N$131,"DA")+_xlfn.SUMIFS('ES'!$AL$111:$AL$131,'ES'!$M$111:$M$131,'ES'!$J$139,'ES'!$N$111:$N$131,"DA")+_xlfn.SUMIFS('ES'!$AL$111:$AL$131,'ES'!$M$111:$M$131,'ES'!$J$140,'ES'!$N$111:$N$131,"DA")+_xlfn.SUMIFS('ES'!$AL$111:$AL$131,'ES'!$M$111:$M$131,'ES'!$J$141,'ES'!$N$111:$N$131,"DA"),IF($B$2=2018,_xlfn.SUMIFS('ES'!$AK$111:$AK$131,'ES'!$M$111:$M$131,'ES'!$J$138,'ES'!$N$111:$N$131,"DA")+_xlfn.SUMIFS('ES'!$AK$111:$AK$131,'ES'!$M$111:$M$131,'ES'!$J$139,'ES'!$N$111:$N$131,"DA")+_xlfn.SUMIFS('ES'!$AK$111:$AK$131,'ES'!$M$111:$M$131,'ES'!$J$140,'ES'!$N$111:$N$131,"DA")+_xlfn.SUMIFS('ES'!$AK$111:$AK$131,'ES'!$M$111:$M$131,'ES'!$J$141,'ES'!$N$111:$N$131,"DA"),IF($B$2=2017,_xlfn.SUMIFS('ES'!$AJ$111:$AJ$131,'ES'!$M$111:$M$131,'ES'!$J$138,'ES'!$N$111:$N$131,"DA")+_xlfn.SUMIFS('ES'!$AJ$111:$AJ$131,'ES'!$M$111:$M$131,'ES'!$J$139,'ES'!$N$111:$N$131,"DA")+_xlfn.SUMIFS('ES'!$AJ$111:$AJ$131,'ES'!$M$111:$M$131,'ES'!$J$140,'ES'!$N$111:$N$131,"DA")+_xlfn.SUMIFS('ES'!$AJ$111:$AJ$131,'ES'!$M$111:$M$131,'ES'!$J$141,'ES'!$N$111:$N$131,"DA"),"greska"))))))</f>
        <v>#NAME?</v>
      </c>
      <c r="O149" s="123" t="e">
        <f>L149-(M149+N149)</f>
        <v>#NAME?</v>
      </c>
      <c r="P149" s="108"/>
      <c r="Q149" s="109"/>
    </row>
    <row r="150" spans="10:22" ht="11.25">
      <c r="J150" s="120" t="s">
        <v>235</v>
      </c>
      <c r="V150" s="1"/>
    </row>
    <row r="152" ht="15.75">
      <c r="B152" s="88" t="s">
        <v>47</v>
      </c>
    </row>
    <row r="153" ht="15.75">
      <c r="B153" s="76" t="s">
        <v>101</v>
      </c>
    </row>
    <row r="154" ht="15.75">
      <c r="B154" s="77" t="s">
        <v>210</v>
      </c>
    </row>
    <row r="155" ht="15.75">
      <c r="B155" s="77" t="s">
        <v>230</v>
      </c>
    </row>
    <row r="157" ht="12.75">
      <c r="B157" s="295" t="s">
        <v>200</v>
      </c>
    </row>
    <row r="158" ht="12.75">
      <c r="B158" s="291" t="s">
        <v>233</v>
      </c>
    </row>
    <row r="159" ht="12.75">
      <c r="B159" s="291" t="s">
        <v>236</v>
      </c>
    </row>
    <row r="161" ht="15.75">
      <c r="B161" s="77" t="s">
        <v>234</v>
      </c>
    </row>
  </sheetData>
  <sheetProtection sheet="1" objects="1" scenarios="1" formatCells="0" autoFilter="0"/>
  <autoFilter ref="A6:AR6"/>
  <mergeCells count="68">
    <mergeCell ref="I135:I143"/>
    <mergeCell ref="J104:K104"/>
    <mergeCell ref="J147:K147"/>
    <mergeCell ref="J134:N134"/>
    <mergeCell ref="J145:K145"/>
    <mergeCell ref="J105:K105"/>
    <mergeCell ref="J106:K106"/>
    <mergeCell ref="J148:K148"/>
    <mergeCell ref="J149:K149"/>
    <mergeCell ref="J146:K146"/>
    <mergeCell ref="N138:N141"/>
    <mergeCell ref="N142:N143"/>
    <mergeCell ref="L138:L141"/>
    <mergeCell ref="L142:L143"/>
    <mergeCell ref="L99:L100"/>
    <mergeCell ref="N99:N100"/>
    <mergeCell ref="M3:O3"/>
    <mergeCell ref="O4:O6"/>
    <mergeCell ref="L4:L6"/>
    <mergeCell ref="N4:N6"/>
    <mergeCell ref="L95:L98"/>
    <mergeCell ref="N95:N98"/>
    <mergeCell ref="J91:N91"/>
    <mergeCell ref="C1:C2"/>
    <mergeCell ref="J103:K103"/>
    <mergeCell ref="B3:C3"/>
    <mergeCell ref="J102:K102"/>
    <mergeCell ref="E4:E6"/>
    <mergeCell ref="G4:G6"/>
    <mergeCell ref="H4:H6"/>
    <mergeCell ref="K4:K6"/>
    <mergeCell ref="I92:I100"/>
    <mergeCell ref="AJ5:AJ6"/>
    <mergeCell ref="P5:P6"/>
    <mergeCell ref="B4:B6"/>
    <mergeCell ref="C4:C6"/>
    <mergeCell ref="D4:D6"/>
    <mergeCell ref="I4:I6"/>
    <mergeCell ref="M4:M6"/>
    <mergeCell ref="F4:F6"/>
    <mergeCell ref="J4:J6"/>
    <mergeCell ref="AO5:AO6"/>
    <mergeCell ref="AM5:AM6"/>
    <mergeCell ref="AN5:AN6"/>
    <mergeCell ref="AK5:AK6"/>
    <mergeCell ref="AR4:AR6"/>
    <mergeCell ref="W5:W6"/>
    <mergeCell ref="X5:X6"/>
    <mergeCell ref="Y5:Y6"/>
    <mergeCell ref="AL5:AL6"/>
    <mergeCell ref="AQ4:AQ6"/>
    <mergeCell ref="AP4:AP6"/>
    <mergeCell ref="AG5:AG6"/>
    <mergeCell ref="AI5:AI6"/>
    <mergeCell ref="AH5:AH6"/>
    <mergeCell ref="AF5:AF6"/>
    <mergeCell ref="S5:S6"/>
    <mergeCell ref="U5:U6"/>
    <mergeCell ref="AB5:AB6"/>
    <mergeCell ref="Z5:Z6"/>
    <mergeCell ref="AA5:AA6"/>
    <mergeCell ref="AC5:AC6"/>
    <mergeCell ref="AD5:AD6"/>
    <mergeCell ref="AE5:AE6"/>
    <mergeCell ref="T5:T6"/>
    <mergeCell ref="V5:V6"/>
    <mergeCell ref="Q5:Q6"/>
    <mergeCell ref="R5:R6"/>
  </mergeCells>
  <dataValidations count="2">
    <dataValidation type="list" allowBlank="1" showInputMessage="1" showErrorMessage="1" sqref="B2 J1">
      <formula1>"2017,2018,2019,2020,2021,2022"</formula1>
    </dataValidation>
    <dataValidation type="list" allowBlank="1" showInputMessage="1" showErrorMessage="1" sqref="N8:N87 N111:N130">
      <formula1>"DA, NE"</formula1>
    </dataValidation>
  </dataValidations>
  <printOptions/>
  <pageMargins left="0.7" right="0.7" top="0.75" bottom="0.75" header="0.3" footer="0.3"/>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AR150"/>
  <sheetViews>
    <sheetView zoomScale="110" zoomScaleNormal="110" zoomScalePageLayoutView="0" workbookViewId="0" topLeftCell="A1">
      <pane xSplit="2" ySplit="7" topLeftCell="C111" activePane="bottomRight" state="frozen"/>
      <selection pane="topLeft" activeCell="C2" sqref="C2:D3"/>
      <selection pane="topRight" activeCell="C2" sqref="C2:D3"/>
      <selection pane="bottomLeft" activeCell="C2" sqref="C2:D3"/>
      <selection pane="bottomRight" activeCell="E112" sqref="E112"/>
    </sheetView>
  </sheetViews>
  <sheetFormatPr defaultColWidth="8.8515625" defaultRowHeight="15" outlineLevelCol="1"/>
  <cols>
    <col min="1" max="1" width="1.7109375" style="1" customWidth="1"/>
    <col min="2" max="2" width="25.421875" style="1" customWidth="1"/>
    <col min="3" max="3" width="16.57421875" style="1" customWidth="1"/>
    <col min="4" max="5" width="10.28125" style="1" customWidth="1"/>
    <col min="6" max="8" width="8.28125" style="1" customWidth="1"/>
    <col min="9" max="9" width="25.7109375" style="1" customWidth="1"/>
    <col min="10" max="10" width="15.7109375" style="1" customWidth="1"/>
    <col min="11" max="12" width="12.00390625" style="1" customWidth="1"/>
    <col min="13" max="13" width="13.140625" style="1" customWidth="1"/>
    <col min="14" max="14" width="10.7109375" style="1" customWidth="1"/>
    <col min="15" max="15" width="20.140625" style="1" customWidth="1"/>
    <col min="16" max="21" width="12.28125" style="1" customWidth="1" outlineLevel="1"/>
    <col min="22" max="22" width="12.28125" style="4" customWidth="1" outlineLevel="1"/>
    <col min="23" max="26" width="12.28125" style="1" customWidth="1" outlineLevel="1"/>
    <col min="27" max="28" width="12.28125" style="4" customWidth="1" outlineLevel="1"/>
    <col min="29" max="41" width="12.28125" style="1" customWidth="1" outlineLevel="1"/>
    <col min="42" max="42" width="61.8515625" style="2" customWidth="1"/>
    <col min="43" max="43" width="9.8515625" style="2" customWidth="1"/>
    <col min="44" max="44" width="25.00390625" style="2" customWidth="1"/>
    <col min="45" max="54" width="8.8515625" style="1" customWidth="1"/>
    <col min="55" max="56" width="8.8515625" style="1" hidden="1" customWidth="1"/>
    <col min="57" max="16384" width="8.8515625" style="1" customWidth="1"/>
  </cols>
  <sheetData>
    <row r="1" spans="1:5" ht="11.25" customHeight="1">
      <c r="A1" s="135"/>
      <c r="C1" s="404" t="str">
        <f>'ES'!$C$1</f>
        <v>Općina BUŽIM</v>
      </c>
      <c r="E1" s="245" t="s">
        <v>150</v>
      </c>
    </row>
    <row r="2" spans="1:44" s="45" customFormat="1" ht="15">
      <c r="A2" s="135"/>
      <c r="B2" s="224">
        <f>'ES'!$B$2</f>
        <v>2018</v>
      </c>
      <c r="C2" s="405"/>
      <c r="V2" s="46"/>
      <c r="AA2" s="46"/>
      <c r="AB2" s="46"/>
      <c r="AP2" s="47"/>
      <c r="AQ2" s="47"/>
      <c r="AR2" s="47"/>
    </row>
    <row r="3" spans="1:44" s="45" customFormat="1" ht="40.5" customHeight="1">
      <c r="A3" s="135"/>
      <c r="B3" s="388" t="s">
        <v>32</v>
      </c>
      <c r="C3" s="389"/>
      <c r="D3" s="95"/>
      <c r="E3" s="95"/>
      <c r="F3" s="95"/>
      <c r="G3" s="95"/>
      <c r="H3" s="95"/>
      <c r="I3" s="95"/>
      <c r="J3" s="95"/>
      <c r="K3" s="95"/>
      <c r="L3" s="96"/>
      <c r="M3" s="126" t="s">
        <v>46</v>
      </c>
      <c r="N3" s="392"/>
      <c r="O3" s="392"/>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8"/>
      <c r="AQ3" s="97"/>
      <c r="AR3" s="48"/>
    </row>
    <row r="4" spans="1:44" s="45" customFormat="1" ht="15.75" customHeight="1">
      <c r="A4" s="135"/>
      <c r="B4" s="382" t="s">
        <v>33</v>
      </c>
      <c r="C4" s="383" t="s">
        <v>34</v>
      </c>
      <c r="D4" s="383" t="s">
        <v>43</v>
      </c>
      <c r="E4" s="383" t="s">
        <v>44</v>
      </c>
      <c r="F4" s="383" t="s">
        <v>35</v>
      </c>
      <c r="G4" s="364" t="s">
        <v>45</v>
      </c>
      <c r="H4" s="364" t="s">
        <v>211</v>
      </c>
      <c r="I4" s="383" t="s">
        <v>36</v>
      </c>
      <c r="J4" s="383" t="s">
        <v>41</v>
      </c>
      <c r="K4" s="364" t="s">
        <v>37</v>
      </c>
      <c r="L4" s="364" t="s">
        <v>134</v>
      </c>
      <c r="M4" s="379" t="s">
        <v>126</v>
      </c>
      <c r="N4" s="376" t="s">
        <v>131</v>
      </c>
      <c r="O4" s="376" t="s">
        <v>38</v>
      </c>
      <c r="P4" s="215" t="s">
        <v>103</v>
      </c>
      <c r="Q4" s="216"/>
      <c r="R4" s="216"/>
      <c r="S4" s="216"/>
      <c r="T4" s="216"/>
      <c r="U4" s="216"/>
      <c r="V4" s="216"/>
      <c r="W4" s="216"/>
      <c r="X4" s="216"/>
      <c r="Y4" s="216"/>
      <c r="Z4" s="216"/>
      <c r="AA4" s="216"/>
      <c r="AB4" s="217"/>
      <c r="AC4" s="218" t="s">
        <v>102</v>
      </c>
      <c r="AD4" s="219"/>
      <c r="AE4" s="219"/>
      <c r="AF4" s="219"/>
      <c r="AG4" s="219"/>
      <c r="AH4" s="219"/>
      <c r="AI4" s="219"/>
      <c r="AJ4" s="219"/>
      <c r="AK4" s="219"/>
      <c r="AL4" s="219"/>
      <c r="AM4" s="219"/>
      <c r="AN4" s="219"/>
      <c r="AO4" s="220"/>
      <c r="AP4" s="379" t="s">
        <v>214</v>
      </c>
      <c r="AQ4" s="376" t="s">
        <v>40</v>
      </c>
      <c r="AR4" s="376" t="s">
        <v>39</v>
      </c>
    </row>
    <row r="5" spans="1:44" s="45" customFormat="1" ht="11.25" customHeight="1">
      <c r="A5" s="135"/>
      <c r="B5" s="382"/>
      <c r="C5" s="383"/>
      <c r="D5" s="383"/>
      <c r="E5" s="383"/>
      <c r="F5" s="383"/>
      <c r="G5" s="365"/>
      <c r="H5" s="365"/>
      <c r="I5" s="383"/>
      <c r="J5" s="383"/>
      <c r="K5" s="365"/>
      <c r="L5" s="365"/>
      <c r="M5" s="380"/>
      <c r="N5" s="376"/>
      <c r="O5" s="376"/>
      <c r="P5" s="369" t="str">
        <f>'ES'!P5</f>
        <v>2017
Planirano (PI)</v>
      </c>
      <c r="Q5" s="369" t="s">
        <v>106</v>
      </c>
      <c r="R5" s="369" t="s">
        <v>107</v>
      </c>
      <c r="S5" s="369" t="s">
        <v>108</v>
      </c>
      <c r="T5" s="369" t="s">
        <v>113</v>
      </c>
      <c r="U5" s="373" t="s">
        <v>114</v>
      </c>
      <c r="V5" s="370" t="s">
        <v>8</v>
      </c>
      <c r="W5" s="374" t="s">
        <v>109</v>
      </c>
      <c r="X5" s="374" t="s">
        <v>110</v>
      </c>
      <c r="Y5" s="374" t="s">
        <v>111</v>
      </c>
      <c r="Z5" s="374" t="s">
        <v>112</v>
      </c>
      <c r="AA5" s="374" t="s">
        <v>115</v>
      </c>
      <c r="AB5" s="373" t="s">
        <v>116</v>
      </c>
      <c r="AC5" s="372" t="str">
        <f aca="true" t="shared" si="0" ref="AC5:AH5">P5</f>
        <v>2017
Planirano (PI)</v>
      </c>
      <c r="AD5" s="372" t="str">
        <f t="shared" si="0"/>
        <v>2018
Planirano (PI)</v>
      </c>
      <c r="AE5" s="372" t="str">
        <f t="shared" si="0"/>
        <v>2019
Planirano (PI)</v>
      </c>
      <c r="AF5" s="372" t="str">
        <f t="shared" si="0"/>
        <v>2020
Planirano (PI)</v>
      </c>
      <c r="AG5" s="372" t="str">
        <f t="shared" si="0"/>
        <v>2021
Planirano (PI)</v>
      </c>
      <c r="AH5" s="373" t="str">
        <f t="shared" si="0"/>
        <v>2022
Planirano (PI)</v>
      </c>
      <c r="AI5" s="370" t="s">
        <v>8</v>
      </c>
      <c r="AJ5" s="377" t="str">
        <f aca="true" t="shared" si="1" ref="AJ5:AO5">W5</f>
        <v>2017 Realizovano</v>
      </c>
      <c r="AK5" s="377" t="str">
        <f t="shared" si="1"/>
        <v>2018 Realizovano</v>
      </c>
      <c r="AL5" s="377" t="str">
        <f t="shared" si="1"/>
        <v>2019 Realizovano</v>
      </c>
      <c r="AM5" s="377" t="str">
        <f t="shared" si="1"/>
        <v>2020 Realizovano</v>
      </c>
      <c r="AN5" s="377" t="str">
        <f t="shared" si="1"/>
        <v>2021 Realizovano</v>
      </c>
      <c r="AO5" s="373" t="str">
        <f t="shared" si="1"/>
        <v>2022 Realizovano</v>
      </c>
      <c r="AP5" s="380"/>
      <c r="AQ5" s="376"/>
      <c r="AR5" s="376"/>
    </row>
    <row r="6" spans="1:44" s="45" customFormat="1" ht="40.5" customHeight="1">
      <c r="A6" s="135"/>
      <c r="B6" s="382"/>
      <c r="C6" s="383"/>
      <c r="D6" s="383"/>
      <c r="E6" s="383"/>
      <c r="F6" s="383"/>
      <c r="G6" s="366"/>
      <c r="H6" s="366"/>
      <c r="I6" s="383"/>
      <c r="J6" s="383"/>
      <c r="K6" s="366"/>
      <c r="L6" s="366"/>
      <c r="M6" s="381"/>
      <c r="N6" s="376"/>
      <c r="O6" s="376"/>
      <c r="P6" s="369"/>
      <c r="Q6" s="369"/>
      <c r="R6" s="369"/>
      <c r="S6" s="369"/>
      <c r="T6" s="369"/>
      <c r="U6" s="373"/>
      <c r="V6" s="371"/>
      <c r="W6" s="375"/>
      <c r="X6" s="375"/>
      <c r="Y6" s="375"/>
      <c r="Z6" s="375"/>
      <c r="AA6" s="375"/>
      <c r="AB6" s="373"/>
      <c r="AC6" s="372"/>
      <c r="AD6" s="372"/>
      <c r="AE6" s="372"/>
      <c r="AF6" s="372"/>
      <c r="AG6" s="372"/>
      <c r="AH6" s="373"/>
      <c r="AI6" s="371"/>
      <c r="AJ6" s="378"/>
      <c r="AK6" s="378"/>
      <c r="AL6" s="378"/>
      <c r="AM6" s="378"/>
      <c r="AN6" s="378"/>
      <c r="AO6" s="373"/>
      <c r="AP6" s="381"/>
      <c r="AQ6" s="376"/>
      <c r="AR6" s="376"/>
    </row>
    <row r="7" spans="1:44" s="55" customFormat="1" ht="11.25" customHeight="1">
      <c r="A7" s="135"/>
      <c r="B7" s="49" t="s">
        <v>213</v>
      </c>
      <c r="C7" s="50" t="s">
        <v>42</v>
      </c>
      <c r="D7" s="49"/>
      <c r="E7" s="49"/>
      <c r="F7" s="49"/>
      <c r="G7" s="49"/>
      <c r="H7" s="49"/>
      <c r="I7" s="49"/>
      <c r="J7" s="51"/>
      <c r="K7" s="51"/>
      <c r="L7" s="51"/>
      <c r="M7" s="50"/>
      <c r="N7" s="49"/>
      <c r="O7" s="49"/>
      <c r="P7" s="51"/>
      <c r="Q7" s="51"/>
      <c r="R7" s="51"/>
      <c r="S7" s="51"/>
      <c r="T7" s="51"/>
      <c r="U7" s="51"/>
      <c r="V7" s="51"/>
      <c r="W7" s="51"/>
      <c r="X7" s="51"/>
      <c r="Y7" s="51"/>
      <c r="Z7" s="51"/>
      <c r="AA7" s="51"/>
      <c r="AB7" s="51"/>
      <c r="AC7" s="51"/>
      <c r="AD7" s="51"/>
      <c r="AE7" s="51"/>
      <c r="AF7" s="51"/>
      <c r="AG7" s="51"/>
      <c r="AH7" s="51"/>
      <c r="AI7" s="51"/>
      <c r="AJ7" s="51"/>
      <c r="AK7" s="51"/>
      <c r="AL7" s="51"/>
      <c r="AM7" s="51"/>
      <c r="AN7" s="51"/>
      <c r="AO7" s="52"/>
      <c r="AP7" s="53"/>
      <c r="AQ7" s="49"/>
      <c r="AR7" s="54"/>
    </row>
    <row r="8" spans="1:44" s="43" customFormat="1" ht="42">
      <c r="A8" s="135"/>
      <c r="B8" s="44" t="s">
        <v>296</v>
      </c>
      <c r="C8" s="285" t="s">
        <v>255</v>
      </c>
      <c r="D8" s="41" t="s">
        <v>218</v>
      </c>
      <c r="E8" s="41" t="s">
        <v>256</v>
      </c>
      <c r="F8" s="79">
        <v>2017</v>
      </c>
      <c r="G8" s="79"/>
      <c r="H8" s="301"/>
      <c r="I8" s="302" t="s">
        <v>253</v>
      </c>
      <c r="J8" s="90">
        <v>1024023.38</v>
      </c>
      <c r="K8" s="42">
        <v>24023.38</v>
      </c>
      <c r="L8" s="290">
        <f>J8-K8</f>
        <v>1000000</v>
      </c>
      <c r="M8" s="223" t="s">
        <v>10</v>
      </c>
      <c r="N8" s="80" t="s">
        <v>305</v>
      </c>
      <c r="O8" s="81"/>
      <c r="P8" s="82">
        <v>24023.38</v>
      </c>
      <c r="Q8" s="82">
        <v>0</v>
      </c>
      <c r="R8" s="82">
        <v>0</v>
      </c>
      <c r="S8" s="82">
        <v>0</v>
      </c>
      <c r="T8" s="82">
        <v>0</v>
      </c>
      <c r="U8" s="82">
        <v>0</v>
      </c>
      <c r="V8" s="56">
        <f>SUM(W8:AB8)</f>
        <v>13025.068</v>
      </c>
      <c r="W8" s="83">
        <v>13025.068</v>
      </c>
      <c r="X8" s="83">
        <v>0</v>
      </c>
      <c r="Y8" s="83">
        <v>0</v>
      </c>
      <c r="Z8" s="83">
        <v>0</v>
      </c>
      <c r="AA8" s="83">
        <v>0</v>
      </c>
      <c r="AB8" s="83">
        <v>0</v>
      </c>
      <c r="AC8" s="82">
        <v>1000000</v>
      </c>
      <c r="AD8" s="82">
        <v>0</v>
      </c>
      <c r="AE8" s="82">
        <v>0</v>
      </c>
      <c r="AF8" s="82">
        <v>0</v>
      </c>
      <c r="AG8" s="82">
        <v>0</v>
      </c>
      <c r="AH8" s="82">
        <v>0</v>
      </c>
      <c r="AI8" s="56">
        <f>SUM(AJ8:AO8)</f>
        <v>1000000</v>
      </c>
      <c r="AJ8" s="83">
        <v>1000000</v>
      </c>
      <c r="AK8" s="83">
        <v>0</v>
      </c>
      <c r="AL8" s="83">
        <v>0</v>
      </c>
      <c r="AM8" s="83">
        <v>0</v>
      </c>
      <c r="AN8" s="83">
        <v>0</v>
      </c>
      <c r="AO8" s="83">
        <v>0</v>
      </c>
      <c r="AP8" s="289" t="s">
        <v>226</v>
      </c>
      <c r="AQ8" s="84">
        <v>1</v>
      </c>
      <c r="AR8" s="85"/>
    </row>
    <row r="9" spans="1:44" s="43" customFormat="1" ht="52.5">
      <c r="A9" s="135"/>
      <c r="B9" s="44" t="s">
        <v>257</v>
      </c>
      <c r="C9" s="285" t="s">
        <v>258</v>
      </c>
      <c r="D9" s="41" t="s">
        <v>218</v>
      </c>
      <c r="E9" s="41" t="s">
        <v>259</v>
      </c>
      <c r="F9" s="79" t="s">
        <v>245</v>
      </c>
      <c r="G9" s="79"/>
      <c r="H9" s="303"/>
      <c r="I9" s="302" t="s">
        <v>260</v>
      </c>
      <c r="J9" s="90">
        <v>100000</v>
      </c>
      <c r="K9" s="42">
        <v>0</v>
      </c>
      <c r="L9" s="290">
        <f aca="true" t="shared" si="2" ref="L9:L72">J9-K9</f>
        <v>100000</v>
      </c>
      <c r="M9" s="223" t="s">
        <v>121</v>
      </c>
      <c r="N9" s="80" t="s">
        <v>117</v>
      </c>
      <c r="O9" s="81"/>
      <c r="P9" s="82"/>
      <c r="Q9" s="82"/>
      <c r="R9" s="82"/>
      <c r="S9" s="82"/>
      <c r="T9" s="82"/>
      <c r="U9" s="82"/>
      <c r="V9" s="56">
        <f aca="true" t="shared" si="3" ref="V9:V72">SUM(W9:AB9)</f>
        <v>0</v>
      </c>
      <c r="W9" s="83"/>
      <c r="X9" s="83"/>
      <c r="Y9" s="83"/>
      <c r="Z9" s="83"/>
      <c r="AA9" s="83"/>
      <c r="AB9" s="83"/>
      <c r="AC9" s="82" t="s">
        <v>42</v>
      </c>
      <c r="AD9" s="82">
        <v>50000</v>
      </c>
      <c r="AE9" s="82">
        <v>50000</v>
      </c>
      <c r="AF9" s="82"/>
      <c r="AG9" s="82"/>
      <c r="AH9" s="82"/>
      <c r="AI9" s="56">
        <f aca="true" t="shared" si="4" ref="AI9:AI72">SUM(AJ9:AO9)</f>
        <v>0</v>
      </c>
      <c r="AJ9" s="83"/>
      <c r="AK9" s="83"/>
      <c r="AL9" s="83"/>
      <c r="AM9" s="83"/>
      <c r="AN9" s="83"/>
      <c r="AO9" s="83"/>
      <c r="AP9" s="299"/>
      <c r="AQ9" s="300"/>
      <c r="AR9" s="85"/>
    </row>
    <row r="10" spans="1:44" s="43" customFormat="1" ht="52.5">
      <c r="A10" s="135"/>
      <c r="B10" s="44" t="s">
        <v>297</v>
      </c>
      <c r="C10" s="285" t="s">
        <v>258</v>
      </c>
      <c r="D10" s="41" t="s">
        <v>218</v>
      </c>
      <c r="E10" s="41" t="s">
        <v>259</v>
      </c>
      <c r="F10" s="79" t="s">
        <v>254</v>
      </c>
      <c r="G10" s="79"/>
      <c r="H10" s="303"/>
      <c r="I10" s="302" t="s">
        <v>260</v>
      </c>
      <c r="J10" s="90">
        <v>28000</v>
      </c>
      <c r="K10" s="42">
        <v>28000</v>
      </c>
      <c r="L10" s="290">
        <f t="shared" si="2"/>
        <v>0</v>
      </c>
      <c r="M10" s="223" t="s">
        <v>121</v>
      </c>
      <c r="N10" s="80" t="s">
        <v>117</v>
      </c>
      <c r="O10" s="81"/>
      <c r="P10" s="82">
        <v>7000</v>
      </c>
      <c r="Q10" s="82">
        <v>7000</v>
      </c>
      <c r="R10" s="82">
        <v>7000</v>
      </c>
      <c r="S10" s="82"/>
      <c r="T10" s="82"/>
      <c r="U10" s="82"/>
      <c r="V10" s="56">
        <f t="shared" si="3"/>
        <v>88210</v>
      </c>
      <c r="W10" s="83">
        <v>35000</v>
      </c>
      <c r="X10" s="83">
        <v>53210</v>
      </c>
      <c r="Y10" s="83"/>
      <c r="Z10" s="83"/>
      <c r="AA10" s="83"/>
      <c r="AB10" s="83"/>
      <c r="AC10" s="82"/>
      <c r="AD10" s="82"/>
      <c r="AE10" s="82"/>
      <c r="AF10" s="82"/>
      <c r="AG10" s="82"/>
      <c r="AH10" s="82"/>
      <c r="AI10" s="56">
        <f t="shared" si="4"/>
        <v>0</v>
      </c>
      <c r="AJ10" s="83"/>
      <c r="AK10" s="83"/>
      <c r="AL10" s="83"/>
      <c r="AM10" s="83"/>
      <c r="AN10" s="83"/>
      <c r="AO10" s="83"/>
      <c r="AP10" s="289"/>
      <c r="AQ10" s="84">
        <v>0.9058</v>
      </c>
      <c r="AR10" s="85"/>
    </row>
    <row r="11" spans="1:44" s="43" customFormat="1" ht="52.5">
      <c r="A11" s="135"/>
      <c r="B11" s="44" t="s">
        <v>340</v>
      </c>
      <c r="C11" s="285" t="s">
        <v>258</v>
      </c>
      <c r="D11" s="41" t="s">
        <v>218</v>
      </c>
      <c r="E11" s="41" t="s">
        <v>259</v>
      </c>
      <c r="F11" s="79" t="s">
        <v>254</v>
      </c>
      <c r="G11" s="79"/>
      <c r="H11" s="303"/>
      <c r="I11" s="302" t="s">
        <v>341</v>
      </c>
      <c r="J11" s="90">
        <v>30000</v>
      </c>
      <c r="K11" s="42">
        <v>18750</v>
      </c>
      <c r="L11" s="290">
        <f t="shared" si="2"/>
        <v>11250</v>
      </c>
      <c r="M11" s="223" t="s">
        <v>121</v>
      </c>
      <c r="N11" s="80" t="s">
        <v>117</v>
      </c>
      <c r="O11" s="81"/>
      <c r="P11" s="82">
        <v>3750</v>
      </c>
      <c r="Q11" s="82">
        <v>3750</v>
      </c>
      <c r="R11" s="82">
        <v>3750</v>
      </c>
      <c r="S11" s="82">
        <v>3750</v>
      </c>
      <c r="T11" s="82">
        <v>3750</v>
      </c>
      <c r="U11" s="82"/>
      <c r="V11" s="56">
        <f t="shared" si="3"/>
        <v>15378.599999999999</v>
      </c>
      <c r="W11" s="83">
        <v>5473.8</v>
      </c>
      <c r="X11" s="83">
        <v>9904.8</v>
      </c>
      <c r="Y11" s="83"/>
      <c r="Z11" s="83"/>
      <c r="AA11" s="83"/>
      <c r="AB11" s="83"/>
      <c r="AC11" s="82">
        <v>3750</v>
      </c>
      <c r="AD11" s="82">
        <v>3750</v>
      </c>
      <c r="AE11" s="82">
        <v>3750</v>
      </c>
      <c r="AF11" s="82"/>
      <c r="AG11" s="82"/>
      <c r="AH11" s="82"/>
      <c r="AI11" s="56">
        <f t="shared" si="4"/>
        <v>0</v>
      </c>
      <c r="AJ11" s="83"/>
      <c r="AK11" s="83"/>
      <c r="AL11" s="83"/>
      <c r="AM11" s="83"/>
      <c r="AN11" s="83"/>
      <c r="AO11" s="83"/>
      <c r="AP11" s="289"/>
      <c r="AQ11" s="84">
        <v>0.1825</v>
      </c>
      <c r="AR11" s="85"/>
    </row>
    <row r="12" spans="1:44" s="43" customFormat="1" ht="52.5">
      <c r="A12" s="135"/>
      <c r="B12" s="44" t="s">
        <v>261</v>
      </c>
      <c r="C12" s="285" t="s">
        <v>258</v>
      </c>
      <c r="D12" s="41" t="s">
        <v>218</v>
      </c>
      <c r="E12" s="41" t="s">
        <v>259</v>
      </c>
      <c r="F12" s="79" t="s">
        <v>254</v>
      </c>
      <c r="G12" s="79"/>
      <c r="H12" s="303"/>
      <c r="I12" s="302" t="s">
        <v>260</v>
      </c>
      <c r="J12" s="90">
        <v>40000</v>
      </c>
      <c r="K12" s="42">
        <v>40000</v>
      </c>
      <c r="L12" s="290">
        <f t="shared" si="2"/>
        <v>0</v>
      </c>
      <c r="M12" s="223" t="s">
        <v>121</v>
      </c>
      <c r="N12" s="80" t="s">
        <v>117</v>
      </c>
      <c r="O12" s="81"/>
      <c r="P12" s="82">
        <v>10000</v>
      </c>
      <c r="Q12" s="82">
        <v>10000</v>
      </c>
      <c r="R12" s="82">
        <v>10000</v>
      </c>
      <c r="S12" s="82">
        <v>10000</v>
      </c>
      <c r="T12" s="82"/>
      <c r="U12" s="82"/>
      <c r="V12" s="56">
        <f t="shared" si="3"/>
        <v>10000</v>
      </c>
      <c r="W12" s="83"/>
      <c r="X12" s="83">
        <v>10000</v>
      </c>
      <c r="Y12" s="83"/>
      <c r="Z12" s="83"/>
      <c r="AA12" s="83"/>
      <c r="AB12" s="83"/>
      <c r="AC12" s="82"/>
      <c r="AD12" s="82"/>
      <c r="AE12" s="82"/>
      <c r="AF12" s="82"/>
      <c r="AG12" s="82"/>
      <c r="AH12" s="82"/>
      <c r="AI12" s="56">
        <f t="shared" si="4"/>
        <v>0</v>
      </c>
      <c r="AJ12" s="83"/>
      <c r="AK12" s="83"/>
      <c r="AL12" s="83"/>
      <c r="AM12" s="83"/>
      <c r="AN12" s="83"/>
      <c r="AO12" s="83"/>
      <c r="AP12" s="289"/>
      <c r="AQ12" s="84"/>
      <c r="AR12" s="85"/>
    </row>
    <row r="13" spans="1:44" s="43" customFormat="1" ht="42">
      <c r="A13" s="135"/>
      <c r="B13" s="44" t="s">
        <v>262</v>
      </c>
      <c r="C13" s="285" t="s">
        <v>263</v>
      </c>
      <c r="D13" s="41" t="s">
        <v>218</v>
      </c>
      <c r="E13" s="41" t="s">
        <v>264</v>
      </c>
      <c r="F13" s="79" t="s">
        <v>254</v>
      </c>
      <c r="G13" s="79"/>
      <c r="H13" s="303"/>
      <c r="I13" s="302" t="s">
        <v>268</v>
      </c>
      <c r="J13" s="90">
        <v>60000</v>
      </c>
      <c r="K13" s="42">
        <v>60000</v>
      </c>
      <c r="L13" s="290">
        <f t="shared" si="2"/>
        <v>0</v>
      </c>
      <c r="M13" s="223" t="s">
        <v>121</v>
      </c>
      <c r="N13" s="80" t="s">
        <v>117</v>
      </c>
      <c r="O13" s="81"/>
      <c r="P13" s="82">
        <v>15000</v>
      </c>
      <c r="Q13" s="82">
        <v>15000</v>
      </c>
      <c r="R13" s="82">
        <v>15000</v>
      </c>
      <c r="S13" s="82">
        <v>15000</v>
      </c>
      <c r="T13" s="82"/>
      <c r="U13" s="82"/>
      <c r="V13" s="56">
        <f t="shared" si="3"/>
        <v>64552.32</v>
      </c>
      <c r="W13" s="83">
        <v>64552.32</v>
      </c>
      <c r="X13" s="83"/>
      <c r="Y13" s="83"/>
      <c r="Z13" s="83"/>
      <c r="AA13" s="83"/>
      <c r="AB13" s="83"/>
      <c r="AC13" s="82"/>
      <c r="AD13" s="82"/>
      <c r="AE13" s="82"/>
      <c r="AF13" s="82"/>
      <c r="AG13" s="82"/>
      <c r="AH13" s="82"/>
      <c r="AI13" s="56">
        <f t="shared" si="4"/>
        <v>0</v>
      </c>
      <c r="AJ13" s="83"/>
      <c r="AK13" s="83"/>
      <c r="AL13" s="83"/>
      <c r="AM13" s="83"/>
      <c r="AN13" s="83"/>
      <c r="AO13" s="83"/>
      <c r="AP13" s="289"/>
      <c r="AQ13" s="84">
        <v>0.91</v>
      </c>
      <c r="AR13" s="85"/>
    </row>
    <row r="14" spans="1:44" s="43" customFormat="1" ht="45">
      <c r="A14" s="135"/>
      <c r="B14" s="44" t="s">
        <v>342</v>
      </c>
      <c r="C14" s="285" t="s">
        <v>269</v>
      </c>
      <c r="D14" s="41" t="s">
        <v>270</v>
      </c>
      <c r="E14" s="41" t="s">
        <v>271</v>
      </c>
      <c r="F14" s="79" t="s">
        <v>254</v>
      </c>
      <c r="G14" s="79"/>
      <c r="H14" s="303"/>
      <c r="I14" s="302" t="s">
        <v>343</v>
      </c>
      <c r="J14" s="90">
        <v>1900000</v>
      </c>
      <c r="K14" s="42">
        <v>600000</v>
      </c>
      <c r="L14" s="290">
        <f t="shared" si="2"/>
        <v>1300000</v>
      </c>
      <c r="M14" s="223" t="s">
        <v>121</v>
      </c>
      <c r="N14" s="80" t="s">
        <v>117</v>
      </c>
      <c r="O14" s="81"/>
      <c r="P14" s="82">
        <v>150000</v>
      </c>
      <c r="Q14" s="82">
        <v>150000</v>
      </c>
      <c r="R14" s="82">
        <v>150000</v>
      </c>
      <c r="S14" s="82">
        <v>150000</v>
      </c>
      <c r="T14" s="82"/>
      <c r="U14" s="82"/>
      <c r="V14" s="56">
        <f t="shared" si="3"/>
        <v>1693954.97</v>
      </c>
      <c r="W14" s="83">
        <v>665351</v>
      </c>
      <c r="X14" s="83">
        <v>1028603.97</v>
      </c>
      <c r="Y14" s="83"/>
      <c r="Z14" s="83"/>
      <c r="AA14" s="83"/>
      <c r="AB14" s="83"/>
      <c r="AC14" s="82">
        <v>325000</v>
      </c>
      <c r="AD14" s="82">
        <v>325000</v>
      </c>
      <c r="AE14" s="82">
        <v>325000</v>
      </c>
      <c r="AF14" s="82">
        <v>325000</v>
      </c>
      <c r="AG14" s="82"/>
      <c r="AH14" s="82"/>
      <c r="AI14" s="56">
        <f t="shared" si="4"/>
        <v>1041446.72</v>
      </c>
      <c r="AJ14" s="83">
        <v>0</v>
      </c>
      <c r="AK14" s="83">
        <v>1041446.72</v>
      </c>
      <c r="AL14" s="83"/>
      <c r="AM14" s="83"/>
      <c r="AN14" s="83"/>
      <c r="AO14" s="83"/>
      <c r="AP14" s="289"/>
      <c r="AQ14" s="84">
        <v>0.6185</v>
      </c>
      <c r="AR14" s="85"/>
    </row>
    <row r="15" spans="1:44" s="43" customFormat="1" ht="45">
      <c r="A15" s="135"/>
      <c r="B15" s="44" t="s">
        <v>291</v>
      </c>
      <c r="C15" s="285" t="s">
        <v>265</v>
      </c>
      <c r="D15" s="41" t="s">
        <v>266</v>
      </c>
      <c r="E15" s="41" t="s">
        <v>267</v>
      </c>
      <c r="F15" s="79" t="s">
        <v>254</v>
      </c>
      <c r="G15" s="79"/>
      <c r="H15" s="303"/>
      <c r="I15" s="302" t="s">
        <v>344</v>
      </c>
      <c r="J15" s="90">
        <v>1900000</v>
      </c>
      <c r="K15" s="42">
        <v>600000</v>
      </c>
      <c r="L15" s="290">
        <f t="shared" si="2"/>
        <v>1300000</v>
      </c>
      <c r="M15" s="223" t="s">
        <v>121</v>
      </c>
      <c r="N15" s="80" t="s">
        <v>117</v>
      </c>
      <c r="O15" s="81"/>
      <c r="P15" s="82">
        <v>150000</v>
      </c>
      <c r="Q15" s="82">
        <v>150000</v>
      </c>
      <c r="R15" s="82">
        <v>150000</v>
      </c>
      <c r="S15" s="82">
        <v>150000</v>
      </c>
      <c r="T15" s="82"/>
      <c r="U15" s="82"/>
      <c r="V15" s="56">
        <f t="shared" si="3"/>
        <v>731117.66</v>
      </c>
      <c r="W15" s="83">
        <v>581216</v>
      </c>
      <c r="X15" s="83">
        <v>149901.66</v>
      </c>
      <c r="Y15" s="83"/>
      <c r="Z15" s="83"/>
      <c r="AA15" s="83"/>
      <c r="AB15" s="83"/>
      <c r="AC15" s="82">
        <v>325000</v>
      </c>
      <c r="AD15" s="82">
        <v>325000</v>
      </c>
      <c r="AE15" s="82">
        <v>325000</v>
      </c>
      <c r="AF15" s="82">
        <v>325000</v>
      </c>
      <c r="AG15" s="82"/>
      <c r="AH15" s="82"/>
      <c r="AI15" s="56">
        <f t="shared" si="4"/>
        <v>0</v>
      </c>
      <c r="AJ15" s="83"/>
      <c r="AK15" s="83"/>
      <c r="AL15" s="83"/>
      <c r="AM15" s="83"/>
      <c r="AN15" s="83"/>
      <c r="AO15" s="83"/>
      <c r="AP15" s="289"/>
      <c r="AQ15" s="84">
        <v>0.5738</v>
      </c>
      <c r="AR15" s="85"/>
    </row>
    <row r="16" spans="1:44" s="43" customFormat="1" ht="42">
      <c r="A16" s="135"/>
      <c r="B16" s="44" t="s">
        <v>317</v>
      </c>
      <c r="C16" s="285" t="s">
        <v>269</v>
      </c>
      <c r="D16" s="41" t="s">
        <v>266</v>
      </c>
      <c r="E16" s="41" t="s">
        <v>271</v>
      </c>
      <c r="F16" s="79" t="s">
        <v>309</v>
      </c>
      <c r="G16" s="79"/>
      <c r="H16" s="303"/>
      <c r="I16" s="302" t="s">
        <v>318</v>
      </c>
      <c r="J16" s="90">
        <v>300000</v>
      </c>
      <c r="K16" s="42"/>
      <c r="L16" s="290">
        <f t="shared" si="2"/>
        <v>300000</v>
      </c>
      <c r="M16" s="223" t="s">
        <v>121</v>
      </c>
      <c r="N16" s="80" t="s">
        <v>117</v>
      </c>
      <c r="O16" s="81"/>
      <c r="P16" s="82"/>
      <c r="Q16" s="82"/>
      <c r="R16" s="82"/>
      <c r="S16" s="82"/>
      <c r="T16" s="82"/>
      <c r="U16" s="82"/>
      <c r="V16" s="56">
        <f t="shared" si="3"/>
        <v>0</v>
      </c>
      <c r="W16" s="83"/>
      <c r="X16" s="83"/>
      <c r="Y16" s="83"/>
      <c r="Z16" s="83"/>
      <c r="AA16" s="83"/>
      <c r="AB16" s="83"/>
      <c r="AC16" s="82"/>
      <c r="AD16" s="82">
        <v>100000</v>
      </c>
      <c r="AE16" s="82">
        <v>100000</v>
      </c>
      <c r="AF16" s="82">
        <v>100000</v>
      </c>
      <c r="AG16" s="82"/>
      <c r="AH16" s="82"/>
      <c r="AI16" s="56">
        <f t="shared" si="4"/>
        <v>0</v>
      </c>
      <c r="AJ16" s="83"/>
      <c r="AK16" s="83"/>
      <c r="AL16" s="83"/>
      <c r="AM16" s="83"/>
      <c r="AN16" s="83"/>
      <c r="AO16" s="83"/>
      <c r="AP16" s="289"/>
      <c r="AQ16" s="84"/>
      <c r="AR16" s="85"/>
    </row>
    <row r="17" spans="1:44" s="43" customFormat="1" ht="42">
      <c r="A17" s="135"/>
      <c r="B17" s="44" t="s">
        <v>320</v>
      </c>
      <c r="C17" s="285" t="s">
        <v>321</v>
      </c>
      <c r="D17" s="41" t="s">
        <v>266</v>
      </c>
      <c r="E17" s="41" t="s">
        <v>259</v>
      </c>
      <c r="F17" s="79" t="s">
        <v>309</v>
      </c>
      <c r="G17" s="79"/>
      <c r="H17" s="303"/>
      <c r="I17" s="302" t="s">
        <v>322</v>
      </c>
      <c r="J17" s="90">
        <v>100000</v>
      </c>
      <c r="K17" s="42"/>
      <c r="L17" s="290">
        <f t="shared" si="2"/>
        <v>100000</v>
      </c>
      <c r="M17" s="223" t="s">
        <v>118</v>
      </c>
      <c r="N17" s="80" t="s">
        <v>117</v>
      </c>
      <c r="O17" s="81"/>
      <c r="P17" s="82"/>
      <c r="Q17" s="82"/>
      <c r="R17" s="82"/>
      <c r="S17" s="82"/>
      <c r="T17" s="82"/>
      <c r="U17" s="82"/>
      <c r="V17" s="56">
        <f t="shared" si="3"/>
        <v>0</v>
      </c>
      <c r="W17" s="83"/>
      <c r="X17" s="83"/>
      <c r="Y17" s="83"/>
      <c r="Z17" s="83"/>
      <c r="AA17" s="83"/>
      <c r="AB17" s="83"/>
      <c r="AC17" s="82"/>
      <c r="AD17" s="82">
        <v>50000</v>
      </c>
      <c r="AE17" s="82">
        <v>50000</v>
      </c>
      <c r="AF17" s="82"/>
      <c r="AG17" s="82"/>
      <c r="AH17" s="82"/>
      <c r="AI17" s="56">
        <f t="shared" si="4"/>
        <v>0</v>
      </c>
      <c r="AJ17" s="83"/>
      <c r="AK17" s="83"/>
      <c r="AL17" s="83"/>
      <c r="AM17" s="83"/>
      <c r="AN17" s="83"/>
      <c r="AO17" s="83"/>
      <c r="AP17" s="289"/>
      <c r="AQ17" s="84"/>
      <c r="AR17" s="85"/>
    </row>
    <row r="18" spans="1:44" s="43" customFormat="1" ht="15">
      <c r="A18" s="135"/>
      <c r="B18" s="44"/>
      <c r="C18" s="285"/>
      <c r="D18" s="41"/>
      <c r="E18" s="41"/>
      <c r="F18" s="79"/>
      <c r="G18" s="79"/>
      <c r="H18" s="303"/>
      <c r="I18" s="302"/>
      <c r="J18" s="90"/>
      <c r="K18" s="42"/>
      <c r="L18" s="290">
        <f t="shared" si="2"/>
        <v>0</v>
      </c>
      <c r="M18" s="223"/>
      <c r="N18" s="80"/>
      <c r="O18" s="81"/>
      <c r="P18" s="82"/>
      <c r="Q18" s="82"/>
      <c r="R18" s="82"/>
      <c r="S18" s="82"/>
      <c r="T18" s="82"/>
      <c r="U18" s="82"/>
      <c r="V18" s="56">
        <f t="shared" si="3"/>
        <v>0</v>
      </c>
      <c r="W18" s="83"/>
      <c r="X18" s="83"/>
      <c r="Y18" s="83"/>
      <c r="Z18" s="83"/>
      <c r="AA18" s="83"/>
      <c r="AB18" s="83"/>
      <c r="AC18" s="82"/>
      <c r="AD18" s="82"/>
      <c r="AE18" s="82"/>
      <c r="AF18" s="82"/>
      <c r="AG18" s="82"/>
      <c r="AH18" s="82"/>
      <c r="AI18" s="56">
        <f t="shared" si="4"/>
        <v>0</v>
      </c>
      <c r="AJ18" s="83"/>
      <c r="AK18" s="83"/>
      <c r="AL18" s="83"/>
      <c r="AM18" s="83"/>
      <c r="AN18" s="83"/>
      <c r="AO18" s="83"/>
      <c r="AP18" s="289"/>
      <c r="AQ18" s="84"/>
      <c r="AR18" s="85"/>
    </row>
    <row r="19" spans="1:44" s="43" customFormat="1" ht="15">
      <c r="A19" s="135"/>
      <c r="B19" s="44"/>
      <c r="C19" s="285"/>
      <c r="D19" s="41"/>
      <c r="E19" s="41"/>
      <c r="F19" s="79"/>
      <c r="G19" s="79"/>
      <c r="H19" s="303"/>
      <c r="I19" s="302"/>
      <c r="J19" s="90"/>
      <c r="K19" s="42"/>
      <c r="L19" s="290">
        <f t="shared" si="2"/>
        <v>0</v>
      </c>
      <c r="M19" s="223"/>
      <c r="N19" s="80"/>
      <c r="O19" s="81"/>
      <c r="P19" s="82"/>
      <c r="Q19" s="82"/>
      <c r="R19" s="82"/>
      <c r="S19" s="82"/>
      <c r="T19" s="82"/>
      <c r="U19" s="82"/>
      <c r="V19" s="56">
        <f t="shared" si="3"/>
        <v>0</v>
      </c>
      <c r="W19" s="83"/>
      <c r="X19" s="83"/>
      <c r="Y19" s="83"/>
      <c r="Z19" s="83"/>
      <c r="AA19" s="83"/>
      <c r="AB19" s="83"/>
      <c r="AC19" s="82"/>
      <c r="AD19" s="82"/>
      <c r="AE19" s="82"/>
      <c r="AF19" s="82"/>
      <c r="AG19" s="82"/>
      <c r="AH19" s="82"/>
      <c r="AI19" s="56">
        <f t="shared" si="4"/>
        <v>0</v>
      </c>
      <c r="AJ19" s="83"/>
      <c r="AK19" s="83"/>
      <c r="AL19" s="83"/>
      <c r="AM19" s="83"/>
      <c r="AN19" s="83"/>
      <c r="AO19" s="83"/>
      <c r="AP19" s="289"/>
      <c r="AQ19" s="84"/>
      <c r="AR19" s="85"/>
    </row>
    <row r="20" spans="1:44" s="43" customFormat="1" ht="15">
      <c r="A20" s="135"/>
      <c r="B20" s="44"/>
      <c r="C20" s="285"/>
      <c r="D20" s="41"/>
      <c r="E20" s="41"/>
      <c r="F20" s="79"/>
      <c r="G20" s="79"/>
      <c r="H20" s="303"/>
      <c r="I20" s="302"/>
      <c r="J20" s="90"/>
      <c r="K20" s="42"/>
      <c r="L20" s="290">
        <f t="shared" si="2"/>
        <v>0</v>
      </c>
      <c r="M20" s="223"/>
      <c r="N20" s="80"/>
      <c r="O20" s="81"/>
      <c r="P20" s="82"/>
      <c r="Q20" s="82"/>
      <c r="R20" s="82"/>
      <c r="S20" s="82"/>
      <c r="T20" s="82"/>
      <c r="U20" s="82"/>
      <c r="V20" s="56">
        <f t="shared" si="3"/>
        <v>0</v>
      </c>
      <c r="W20" s="83"/>
      <c r="X20" s="83"/>
      <c r="Y20" s="83"/>
      <c r="Z20" s="83"/>
      <c r="AA20" s="83"/>
      <c r="AB20" s="83"/>
      <c r="AC20" s="82"/>
      <c r="AD20" s="82"/>
      <c r="AE20" s="82"/>
      <c r="AF20" s="82"/>
      <c r="AG20" s="82"/>
      <c r="AH20" s="82"/>
      <c r="AI20" s="56">
        <f t="shared" si="4"/>
        <v>0</v>
      </c>
      <c r="AJ20" s="83"/>
      <c r="AK20" s="83"/>
      <c r="AL20" s="83"/>
      <c r="AM20" s="83"/>
      <c r="AN20" s="83"/>
      <c r="AO20" s="83"/>
      <c r="AP20" s="289"/>
      <c r="AQ20" s="84"/>
      <c r="AR20" s="85"/>
    </row>
    <row r="21" spans="1:44" s="43" customFormat="1" ht="15">
      <c r="A21" s="135"/>
      <c r="B21" s="44"/>
      <c r="C21" s="285"/>
      <c r="D21" s="41"/>
      <c r="E21" s="41"/>
      <c r="F21" s="79"/>
      <c r="G21" s="79"/>
      <c r="H21" s="303"/>
      <c r="I21" s="302"/>
      <c r="J21" s="90"/>
      <c r="K21" s="42"/>
      <c r="L21" s="290">
        <f t="shared" si="2"/>
        <v>0</v>
      </c>
      <c r="M21" s="223"/>
      <c r="N21" s="80"/>
      <c r="O21" s="81"/>
      <c r="P21" s="82"/>
      <c r="Q21" s="82"/>
      <c r="R21" s="82"/>
      <c r="S21" s="82"/>
      <c r="T21" s="82"/>
      <c r="U21" s="82"/>
      <c r="V21" s="56">
        <f t="shared" si="3"/>
        <v>0</v>
      </c>
      <c r="W21" s="83"/>
      <c r="X21" s="83"/>
      <c r="Y21" s="83"/>
      <c r="Z21" s="83"/>
      <c r="AA21" s="83"/>
      <c r="AB21" s="83"/>
      <c r="AC21" s="82"/>
      <c r="AD21" s="82"/>
      <c r="AE21" s="82"/>
      <c r="AF21" s="82"/>
      <c r="AG21" s="82"/>
      <c r="AH21" s="82"/>
      <c r="AI21" s="56">
        <f t="shared" si="4"/>
        <v>0</v>
      </c>
      <c r="AJ21" s="83"/>
      <c r="AK21" s="83"/>
      <c r="AL21" s="83"/>
      <c r="AM21" s="83"/>
      <c r="AN21" s="83"/>
      <c r="AO21" s="83"/>
      <c r="AP21" s="289"/>
      <c r="AQ21" s="84"/>
      <c r="AR21" s="85"/>
    </row>
    <row r="22" spans="1:44" s="43" customFormat="1" ht="15">
      <c r="A22" s="135"/>
      <c r="B22" s="44"/>
      <c r="C22" s="285"/>
      <c r="D22" s="41"/>
      <c r="E22" s="41"/>
      <c r="F22" s="79"/>
      <c r="G22" s="79"/>
      <c r="H22" s="303"/>
      <c r="I22" s="302"/>
      <c r="J22" s="90"/>
      <c r="K22" s="42"/>
      <c r="L22" s="290">
        <f t="shared" si="2"/>
        <v>0</v>
      </c>
      <c r="M22" s="223"/>
      <c r="N22" s="80"/>
      <c r="O22" s="81"/>
      <c r="P22" s="82"/>
      <c r="Q22" s="82"/>
      <c r="R22" s="82"/>
      <c r="S22" s="82"/>
      <c r="T22" s="82"/>
      <c r="U22" s="82"/>
      <c r="V22" s="56">
        <f t="shared" si="3"/>
        <v>0</v>
      </c>
      <c r="W22" s="83"/>
      <c r="X22" s="83"/>
      <c r="Y22" s="83"/>
      <c r="Z22" s="83"/>
      <c r="AA22" s="83"/>
      <c r="AB22" s="83"/>
      <c r="AC22" s="82"/>
      <c r="AD22" s="82"/>
      <c r="AE22" s="82"/>
      <c r="AF22" s="82"/>
      <c r="AG22" s="82"/>
      <c r="AH22" s="82"/>
      <c r="AI22" s="56">
        <f t="shared" si="4"/>
        <v>0</v>
      </c>
      <c r="AJ22" s="83"/>
      <c r="AK22" s="83"/>
      <c r="AL22" s="83"/>
      <c r="AM22" s="83"/>
      <c r="AN22" s="83"/>
      <c r="AO22" s="83"/>
      <c r="AP22" s="289"/>
      <c r="AQ22" s="84"/>
      <c r="AR22" s="85"/>
    </row>
    <row r="23" spans="1:44" s="43" customFormat="1" ht="15">
      <c r="A23" s="135"/>
      <c r="B23" s="44"/>
      <c r="C23" s="285"/>
      <c r="D23" s="41"/>
      <c r="E23" s="41"/>
      <c r="F23" s="79"/>
      <c r="G23" s="79"/>
      <c r="H23" s="303"/>
      <c r="I23" s="302"/>
      <c r="J23" s="90"/>
      <c r="K23" s="42"/>
      <c r="L23" s="290">
        <f t="shared" si="2"/>
        <v>0</v>
      </c>
      <c r="M23" s="223"/>
      <c r="N23" s="80"/>
      <c r="O23" s="81"/>
      <c r="P23" s="82"/>
      <c r="Q23" s="82"/>
      <c r="R23" s="82"/>
      <c r="S23" s="82"/>
      <c r="T23" s="82"/>
      <c r="U23" s="82"/>
      <c r="V23" s="56">
        <f t="shared" si="3"/>
        <v>0</v>
      </c>
      <c r="W23" s="83"/>
      <c r="X23" s="83"/>
      <c r="Y23" s="83"/>
      <c r="Z23" s="83"/>
      <c r="AA23" s="83"/>
      <c r="AB23" s="83"/>
      <c r="AC23" s="82"/>
      <c r="AD23" s="82"/>
      <c r="AE23" s="82"/>
      <c r="AF23" s="82"/>
      <c r="AG23" s="82"/>
      <c r="AH23" s="82"/>
      <c r="AI23" s="56">
        <f t="shared" si="4"/>
        <v>0</v>
      </c>
      <c r="AJ23" s="83"/>
      <c r="AK23" s="83"/>
      <c r="AL23" s="83"/>
      <c r="AM23" s="83"/>
      <c r="AN23" s="83"/>
      <c r="AO23" s="83"/>
      <c r="AP23" s="289"/>
      <c r="AQ23" s="84"/>
      <c r="AR23" s="85"/>
    </row>
    <row r="24" spans="1:44" s="43" customFormat="1" ht="15">
      <c r="A24" s="135"/>
      <c r="B24" s="44"/>
      <c r="C24" s="285"/>
      <c r="D24" s="41"/>
      <c r="E24" s="41"/>
      <c r="F24" s="79"/>
      <c r="G24" s="79"/>
      <c r="H24" s="303"/>
      <c r="I24" s="302"/>
      <c r="J24" s="90"/>
      <c r="K24" s="42"/>
      <c r="L24" s="290">
        <f t="shared" si="2"/>
        <v>0</v>
      </c>
      <c r="M24" s="223"/>
      <c r="N24" s="80"/>
      <c r="O24" s="81"/>
      <c r="P24" s="82"/>
      <c r="Q24" s="82"/>
      <c r="R24" s="82"/>
      <c r="S24" s="82"/>
      <c r="T24" s="82"/>
      <c r="U24" s="82"/>
      <c r="V24" s="56">
        <f t="shared" si="3"/>
        <v>0</v>
      </c>
      <c r="W24" s="83"/>
      <c r="X24" s="83"/>
      <c r="Y24" s="83"/>
      <c r="Z24" s="83"/>
      <c r="AA24" s="83"/>
      <c r="AB24" s="83"/>
      <c r="AC24" s="82"/>
      <c r="AD24" s="82"/>
      <c r="AE24" s="82"/>
      <c r="AF24" s="82"/>
      <c r="AG24" s="82"/>
      <c r="AH24" s="82"/>
      <c r="AI24" s="56">
        <f t="shared" si="4"/>
        <v>0</v>
      </c>
      <c r="AJ24" s="83"/>
      <c r="AK24" s="83"/>
      <c r="AL24" s="83"/>
      <c r="AM24" s="83"/>
      <c r="AN24" s="83"/>
      <c r="AO24" s="83"/>
      <c r="AP24" s="289"/>
      <c r="AQ24" s="84"/>
      <c r="AR24" s="85"/>
    </row>
    <row r="25" spans="1:44" s="43" customFormat="1" ht="15">
      <c r="A25" s="135"/>
      <c r="B25" s="44"/>
      <c r="C25" s="285"/>
      <c r="D25" s="41"/>
      <c r="E25" s="41"/>
      <c r="F25" s="79"/>
      <c r="G25" s="79"/>
      <c r="H25" s="303"/>
      <c r="I25" s="302"/>
      <c r="J25" s="90"/>
      <c r="K25" s="42"/>
      <c r="L25" s="290">
        <f t="shared" si="2"/>
        <v>0</v>
      </c>
      <c r="M25" s="223"/>
      <c r="N25" s="80"/>
      <c r="O25" s="81"/>
      <c r="P25" s="82"/>
      <c r="Q25" s="82"/>
      <c r="R25" s="82"/>
      <c r="S25" s="82"/>
      <c r="T25" s="82"/>
      <c r="U25" s="82"/>
      <c r="V25" s="56">
        <f t="shared" si="3"/>
        <v>0</v>
      </c>
      <c r="W25" s="83"/>
      <c r="X25" s="83"/>
      <c r="Y25" s="83"/>
      <c r="Z25" s="83"/>
      <c r="AA25" s="83"/>
      <c r="AB25" s="83"/>
      <c r="AC25" s="82"/>
      <c r="AD25" s="82"/>
      <c r="AE25" s="82"/>
      <c r="AF25" s="82"/>
      <c r="AG25" s="82"/>
      <c r="AH25" s="82"/>
      <c r="AI25" s="56">
        <f t="shared" si="4"/>
        <v>0</v>
      </c>
      <c r="AJ25" s="83"/>
      <c r="AK25" s="83"/>
      <c r="AL25" s="83"/>
      <c r="AM25" s="83"/>
      <c r="AN25" s="83"/>
      <c r="AO25" s="83"/>
      <c r="AP25" s="289"/>
      <c r="AQ25" s="84"/>
      <c r="AR25" s="85"/>
    </row>
    <row r="26" spans="1:44" s="43" customFormat="1" ht="15">
      <c r="A26" s="135"/>
      <c r="B26" s="44"/>
      <c r="C26" s="285"/>
      <c r="D26" s="41"/>
      <c r="E26" s="41"/>
      <c r="F26" s="79"/>
      <c r="G26" s="79"/>
      <c r="H26" s="303"/>
      <c r="I26" s="302"/>
      <c r="J26" s="90"/>
      <c r="K26" s="42"/>
      <c r="L26" s="290">
        <f t="shared" si="2"/>
        <v>0</v>
      </c>
      <c r="M26" s="223"/>
      <c r="N26" s="80"/>
      <c r="O26" s="81"/>
      <c r="P26" s="82"/>
      <c r="Q26" s="82"/>
      <c r="R26" s="82"/>
      <c r="S26" s="82"/>
      <c r="T26" s="82"/>
      <c r="U26" s="82"/>
      <c r="V26" s="56">
        <f t="shared" si="3"/>
        <v>0</v>
      </c>
      <c r="W26" s="83"/>
      <c r="X26" s="83"/>
      <c r="Y26" s="83"/>
      <c r="Z26" s="83"/>
      <c r="AA26" s="83"/>
      <c r="AB26" s="83"/>
      <c r="AC26" s="82"/>
      <c r="AD26" s="82"/>
      <c r="AE26" s="82"/>
      <c r="AF26" s="82"/>
      <c r="AG26" s="82"/>
      <c r="AH26" s="82"/>
      <c r="AI26" s="56">
        <f t="shared" si="4"/>
        <v>0</v>
      </c>
      <c r="AJ26" s="83"/>
      <c r="AK26" s="83"/>
      <c r="AL26" s="83"/>
      <c r="AM26" s="83"/>
      <c r="AN26" s="83"/>
      <c r="AO26" s="83"/>
      <c r="AP26" s="289"/>
      <c r="AQ26" s="84"/>
      <c r="AR26" s="85"/>
    </row>
    <row r="27" spans="1:44" s="43" customFormat="1" ht="15">
      <c r="A27" s="135"/>
      <c r="B27" s="44"/>
      <c r="C27" s="285"/>
      <c r="D27" s="41"/>
      <c r="E27" s="41"/>
      <c r="F27" s="79"/>
      <c r="G27" s="79"/>
      <c r="H27" s="303"/>
      <c r="I27" s="302"/>
      <c r="J27" s="90"/>
      <c r="K27" s="42"/>
      <c r="L27" s="290">
        <f t="shared" si="2"/>
        <v>0</v>
      </c>
      <c r="M27" s="223"/>
      <c r="N27" s="80"/>
      <c r="O27" s="81"/>
      <c r="P27" s="82"/>
      <c r="Q27" s="82"/>
      <c r="R27" s="82"/>
      <c r="S27" s="82"/>
      <c r="T27" s="82"/>
      <c r="U27" s="82"/>
      <c r="V27" s="56">
        <f t="shared" si="3"/>
        <v>0</v>
      </c>
      <c r="W27" s="83"/>
      <c r="X27" s="83"/>
      <c r="Y27" s="83"/>
      <c r="Z27" s="83"/>
      <c r="AA27" s="83"/>
      <c r="AB27" s="83"/>
      <c r="AC27" s="82"/>
      <c r="AD27" s="82"/>
      <c r="AE27" s="82"/>
      <c r="AF27" s="82"/>
      <c r="AG27" s="82"/>
      <c r="AH27" s="82"/>
      <c r="AI27" s="56">
        <f t="shared" si="4"/>
        <v>0</v>
      </c>
      <c r="AJ27" s="83"/>
      <c r="AK27" s="83"/>
      <c r="AL27" s="83"/>
      <c r="AM27" s="83"/>
      <c r="AN27" s="83"/>
      <c r="AO27" s="83"/>
      <c r="AP27" s="289"/>
      <c r="AQ27" s="84"/>
      <c r="AR27" s="85"/>
    </row>
    <row r="28" spans="1:44" s="43" customFormat="1" ht="15">
      <c r="A28" s="135"/>
      <c r="B28" s="44"/>
      <c r="C28" s="285"/>
      <c r="D28" s="41"/>
      <c r="E28" s="41"/>
      <c r="F28" s="79"/>
      <c r="G28" s="79"/>
      <c r="H28" s="303"/>
      <c r="I28" s="302"/>
      <c r="J28" s="90"/>
      <c r="K28" s="42"/>
      <c r="L28" s="290">
        <f t="shared" si="2"/>
        <v>0</v>
      </c>
      <c r="M28" s="223"/>
      <c r="N28" s="80"/>
      <c r="O28" s="81"/>
      <c r="P28" s="82"/>
      <c r="Q28" s="82"/>
      <c r="R28" s="82"/>
      <c r="S28" s="82"/>
      <c r="T28" s="82"/>
      <c r="U28" s="82"/>
      <c r="V28" s="56">
        <f t="shared" si="3"/>
        <v>0</v>
      </c>
      <c r="W28" s="83"/>
      <c r="X28" s="83"/>
      <c r="Y28" s="83"/>
      <c r="Z28" s="83"/>
      <c r="AA28" s="83"/>
      <c r="AB28" s="83"/>
      <c r="AC28" s="82"/>
      <c r="AD28" s="82"/>
      <c r="AE28" s="82"/>
      <c r="AF28" s="82"/>
      <c r="AG28" s="82"/>
      <c r="AH28" s="82"/>
      <c r="AI28" s="56">
        <f t="shared" si="4"/>
        <v>0</v>
      </c>
      <c r="AJ28" s="83"/>
      <c r="AK28" s="83"/>
      <c r="AL28" s="83"/>
      <c r="AM28" s="83"/>
      <c r="AN28" s="83"/>
      <c r="AO28" s="83"/>
      <c r="AP28" s="289"/>
      <c r="AQ28" s="84"/>
      <c r="AR28" s="85"/>
    </row>
    <row r="29" spans="1:44" s="43" customFormat="1" ht="15">
      <c r="A29" s="135"/>
      <c r="B29" s="44"/>
      <c r="C29" s="285"/>
      <c r="D29" s="41"/>
      <c r="E29" s="41"/>
      <c r="F29" s="79"/>
      <c r="G29" s="79"/>
      <c r="H29" s="303"/>
      <c r="I29" s="302"/>
      <c r="J29" s="90"/>
      <c r="K29" s="42"/>
      <c r="L29" s="290">
        <f t="shared" si="2"/>
        <v>0</v>
      </c>
      <c r="M29" s="223"/>
      <c r="N29" s="80"/>
      <c r="O29" s="81"/>
      <c r="P29" s="82"/>
      <c r="Q29" s="82"/>
      <c r="R29" s="82"/>
      <c r="S29" s="82"/>
      <c r="T29" s="82"/>
      <c r="U29" s="82"/>
      <c r="V29" s="56">
        <f t="shared" si="3"/>
        <v>0</v>
      </c>
      <c r="W29" s="83"/>
      <c r="X29" s="83"/>
      <c r="Y29" s="83"/>
      <c r="Z29" s="83"/>
      <c r="AA29" s="83"/>
      <c r="AB29" s="83"/>
      <c r="AC29" s="82"/>
      <c r="AD29" s="82"/>
      <c r="AE29" s="82"/>
      <c r="AF29" s="82"/>
      <c r="AG29" s="82"/>
      <c r="AH29" s="82"/>
      <c r="AI29" s="56">
        <f t="shared" si="4"/>
        <v>0</v>
      </c>
      <c r="AJ29" s="83"/>
      <c r="AK29" s="83"/>
      <c r="AL29" s="83"/>
      <c r="AM29" s="83"/>
      <c r="AN29" s="83"/>
      <c r="AO29" s="83"/>
      <c r="AP29" s="289"/>
      <c r="AQ29" s="84"/>
      <c r="AR29" s="85"/>
    </row>
    <row r="30" spans="1:44" s="43" customFormat="1" ht="15">
      <c r="A30" s="135"/>
      <c r="B30" s="44"/>
      <c r="C30" s="285"/>
      <c r="D30" s="41"/>
      <c r="E30" s="41"/>
      <c r="F30" s="79"/>
      <c r="G30" s="79"/>
      <c r="H30" s="303"/>
      <c r="I30" s="302"/>
      <c r="J30" s="90"/>
      <c r="K30" s="42"/>
      <c r="L30" s="290">
        <f t="shared" si="2"/>
        <v>0</v>
      </c>
      <c r="M30" s="223"/>
      <c r="N30" s="80"/>
      <c r="O30" s="81"/>
      <c r="P30" s="82"/>
      <c r="Q30" s="82"/>
      <c r="R30" s="82"/>
      <c r="S30" s="82"/>
      <c r="T30" s="82"/>
      <c r="U30" s="82"/>
      <c r="V30" s="56">
        <f t="shared" si="3"/>
        <v>0</v>
      </c>
      <c r="W30" s="83"/>
      <c r="X30" s="83"/>
      <c r="Y30" s="83"/>
      <c r="Z30" s="83"/>
      <c r="AA30" s="83"/>
      <c r="AB30" s="83"/>
      <c r="AC30" s="82"/>
      <c r="AD30" s="82"/>
      <c r="AE30" s="82"/>
      <c r="AF30" s="82"/>
      <c r="AG30" s="82"/>
      <c r="AH30" s="82"/>
      <c r="AI30" s="56">
        <f t="shared" si="4"/>
        <v>0</v>
      </c>
      <c r="AJ30" s="83"/>
      <c r="AK30" s="83"/>
      <c r="AL30" s="83"/>
      <c r="AM30" s="83"/>
      <c r="AN30" s="83"/>
      <c r="AO30" s="83"/>
      <c r="AP30" s="289"/>
      <c r="AQ30" s="84"/>
      <c r="AR30" s="85"/>
    </row>
    <row r="31" spans="1:44" s="43" customFormat="1" ht="15">
      <c r="A31" s="135"/>
      <c r="B31" s="44"/>
      <c r="C31" s="285"/>
      <c r="D31" s="41"/>
      <c r="E31" s="41"/>
      <c r="F31" s="79"/>
      <c r="G31" s="79"/>
      <c r="H31" s="303"/>
      <c r="I31" s="302"/>
      <c r="J31" s="90"/>
      <c r="K31" s="42"/>
      <c r="L31" s="290">
        <f t="shared" si="2"/>
        <v>0</v>
      </c>
      <c r="M31" s="223"/>
      <c r="N31" s="80"/>
      <c r="O31" s="81"/>
      <c r="P31" s="82"/>
      <c r="Q31" s="82"/>
      <c r="R31" s="82"/>
      <c r="S31" s="82"/>
      <c r="T31" s="82"/>
      <c r="U31" s="82"/>
      <c r="V31" s="56">
        <f t="shared" si="3"/>
        <v>0</v>
      </c>
      <c r="W31" s="83"/>
      <c r="X31" s="83"/>
      <c r="Y31" s="83"/>
      <c r="Z31" s="83"/>
      <c r="AA31" s="83"/>
      <c r="AB31" s="83"/>
      <c r="AC31" s="82"/>
      <c r="AD31" s="82"/>
      <c r="AE31" s="82"/>
      <c r="AF31" s="82"/>
      <c r="AG31" s="82"/>
      <c r="AH31" s="82"/>
      <c r="AI31" s="56">
        <f t="shared" si="4"/>
        <v>0</v>
      </c>
      <c r="AJ31" s="83"/>
      <c r="AK31" s="83"/>
      <c r="AL31" s="83"/>
      <c r="AM31" s="83"/>
      <c r="AN31" s="83"/>
      <c r="AO31" s="83"/>
      <c r="AP31" s="289"/>
      <c r="AQ31" s="84"/>
      <c r="AR31" s="85"/>
    </row>
    <row r="32" spans="1:44" s="43" customFormat="1" ht="15">
      <c r="A32" s="135"/>
      <c r="B32" s="44"/>
      <c r="C32" s="285"/>
      <c r="D32" s="41"/>
      <c r="E32" s="41"/>
      <c r="F32" s="79"/>
      <c r="G32" s="79"/>
      <c r="H32" s="303"/>
      <c r="I32" s="302"/>
      <c r="J32" s="90"/>
      <c r="K32" s="42"/>
      <c r="L32" s="290">
        <f t="shared" si="2"/>
        <v>0</v>
      </c>
      <c r="M32" s="223"/>
      <c r="N32" s="80"/>
      <c r="O32" s="81"/>
      <c r="P32" s="82"/>
      <c r="Q32" s="82"/>
      <c r="R32" s="82"/>
      <c r="S32" s="82"/>
      <c r="T32" s="82"/>
      <c r="U32" s="82"/>
      <c r="V32" s="56">
        <f t="shared" si="3"/>
        <v>0</v>
      </c>
      <c r="W32" s="83"/>
      <c r="X32" s="83"/>
      <c r="Y32" s="83"/>
      <c r="Z32" s="83"/>
      <c r="AA32" s="83"/>
      <c r="AB32" s="83"/>
      <c r="AC32" s="82"/>
      <c r="AD32" s="82"/>
      <c r="AE32" s="82"/>
      <c r="AF32" s="82"/>
      <c r="AG32" s="82"/>
      <c r="AH32" s="82"/>
      <c r="AI32" s="56">
        <f t="shared" si="4"/>
        <v>0</v>
      </c>
      <c r="AJ32" s="83"/>
      <c r="AK32" s="83"/>
      <c r="AL32" s="83"/>
      <c r="AM32" s="83"/>
      <c r="AN32" s="83"/>
      <c r="AO32" s="83"/>
      <c r="AP32" s="289"/>
      <c r="AQ32" s="84"/>
      <c r="AR32" s="85"/>
    </row>
    <row r="33" spans="1:44" s="43" customFormat="1" ht="15">
      <c r="A33" s="135"/>
      <c r="B33" s="44"/>
      <c r="C33" s="285"/>
      <c r="D33" s="41"/>
      <c r="E33" s="41"/>
      <c r="F33" s="79"/>
      <c r="G33" s="79"/>
      <c r="H33" s="303"/>
      <c r="I33" s="302"/>
      <c r="J33" s="90"/>
      <c r="K33" s="42"/>
      <c r="L33" s="290">
        <f t="shared" si="2"/>
        <v>0</v>
      </c>
      <c r="M33" s="223"/>
      <c r="N33" s="80"/>
      <c r="O33" s="81"/>
      <c r="P33" s="82"/>
      <c r="Q33" s="82"/>
      <c r="R33" s="82"/>
      <c r="S33" s="82"/>
      <c r="T33" s="82"/>
      <c r="U33" s="82"/>
      <c r="V33" s="56">
        <f t="shared" si="3"/>
        <v>0</v>
      </c>
      <c r="W33" s="83"/>
      <c r="X33" s="83"/>
      <c r="Y33" s="83"/>
      <c r="Z33" s="83"/>
      <c r="AA33" s="83"/>
      <c r="AB33" s="83"/>
      <c r="AC33" s="82"/>
      <c r="AD33" s="82"/>
      <c r="AE33" s="82"/>
      <c r="AF33" s="82"/>
      <c r="AG33" s="82"/>
      <c r="AH33" s="82"/>
      <c r="AI33" s="56">
        <f t="shared" si="4"/>
        <v>0</v>
      </c>
      <c r="AJ33" s="83"/>
      <c r="AK33" s="83"/>
      <c r="AL33" s="83"/>
      <c r="AM33" s="83"/>
      <c r="AN33" s="83"/>
      <c r="AO33" s="83"/>
      <c r="AP33" s="289"/>
      <c r="AQ33" s="84"/>
      <c r="AR33" s="85"/>
    </row>
    <row r="34" spans="1:44" s="43" customFormat="1" ht="15">
      <c r="A34" s="135"/>
      <c r="B34" s="44"/>
      <c r="C34" s="285"/>
      <c r="D34" s="41"/>
      <c r="E34" s="41"/>
      <c r="F34" s="79"/>
      <c r="G34" s="79"/>
      <c r="H34" s="303"/>
      <c r="I34" s="302"/>
      <c r="J34" s="90"/>
      <c r="K34" s="42"/>
      <c r="L34" s="290">
        <f t="shared" si="2"/>
        <v>0</v>
      </c>
      <c r="M34" s="223"/>
      <c r="N34" s="80"/>
      <c r="O34" s="81"/>
      <c r="P34" s="82"/>
      <c r="Q34" s="82"/>
      <c r="R34" s="82"/>
      <c r="S34" s="82"/>
      <c r="T34" s="82"/>
      <c r="U34" s="82"/>
      <c r="V34" s="56">
        <f t="shared" si="3"/>
        <v>0</v>
      </c>
      <c r="W34" s="83"/>
      <c r="X34" s="83"/>
      <c r="Y34" s="83"/>
      <c r="Z34" s="83"/>
      <c r="AA34" s="83"/>
      <c r="AB34" s="83"/>
      <c r="AC34" s="82"/>
      <c r="AD34" s="82"/>
      <c r="AE34" s="82"/>
      <c r="AF34" s="82"/>
      <c r="AG34" s="82"/>
      <c r="AH34" s="82"/>
      <c r="AI34" s="56">
        <f t="shared" si="4"/>
        <v>0</v>
      </c>
      <c r="AJ34" s="83"/>
      <c r="AK34" s="83"/>
      <c r="AL34" s="83"/>
      <c r="AM34" s="83"/>
      <c r="AN34" s="83"/>
      <c r="AO34" s="83"/>
      <c r="AP34" s="289"/>
      <c r="AQ34" s="84"/>
      <c r="AR34" s="85"/>
    </row>
    <row r="35" spans="1:44" s="43" customFormat="1" ht="15">
      <c r="A35" s="135"/>
      <c r="B35" s="44"/>
      <c r="C35" s="285"/>
      <c r="D35" s="41"/>
      <c r="E35" s="41"/>
      <c r="F35" s="79"/>
      <c r="G35" s="79"/>
      <c r="H35" s="303"/>
      <c r="I35" s="302"/>
      <c r="J35" s="90"/>
      <c r="K35" s="42"/>
      <c r="L35" s="290">
        <f t="shared" si="2"/>
        <v>0</v>
      </c>
      <c r="M35" s="223"/>
      <c r="N35" s="80"/>
      <c r="O35" s="81"/>
      <c r="P35" s="82"/>
      <c r="Q35" s="82"/>
      <c r="R35" s="82"/>
      <c r="S35" s="82"/>
      <c r="T35" s="82"/>
      <c r="U35" s="82"/>
      <c r="V35" s="56">
        <f t="shared" si="3"/>
        <v>0</v>
      </c>
      <c r="W35" s="83"/>
      <c r="X35" s="83"/>
      <c r="Y35" s="83"/>
      <c r="Z35" s="83"/>
      <c r="AA35" s="83"/>
      <c r="AB35" s="83"/>
      <c r="AC35" s="82"/>
      <c r="AD35" s="82"/>
      <c r="AE35" s="82"/>
      <c r="AF35" s="82"/>
      <c r="AG35" s="82"/>
      <c r="AH35" s="82"/>
      <c r="AI35" s="56">
        <f t="shared" si="4"/>
        <v>0</v>
      </c>
      <c r="AJ35" s="83"/>
      <c r="AK35" s="83"/>
      <c r="AL35" s="83"/>
      <c r="AM35" s="83"/>
      <c r="AN35" s="83"/>
      <c r="AO35" s="83"/>
      <c r="AP35" s="289"/>
      <c r="AQ35" s="84"/>
      <c r="AR35" s="85"/>
    </row>
    <row r="36" spans="1:44" s="43" customFormat="1" ht="15">
      <c r="A36" s="135"/>
      <c r="B36" s="44"/>
      <c r="C36" s="285"/>
      <c r="D36" s="41"/>
      <c r="E36" s="41"/>
      <c r="F36" s="79"/>
      <c r="G36" s="79"/>
      <c r="H36" s="303"/>
      <c r="I36" s="302"/>
      <c r="J36" s="90"/>
      <c r="K36" s="42"/>
      <c r="L36" s="290">
        <f t="shared" si="2"/>
        <v>0</v>
      </c>
      <c r="M36" s="223"/>
      <c r="N36" s="80"/>
      <c r="O36" s="81"/>
      <c r="P36" s="82"/>
      <c r="Q36" s="82"/>
      <c r="R36" s="82"/>
      <c r="S36" s="82"/>
      <c r="T36" s="82"/>
      <c r="U36" s="82"/>
      <c r="V36" s="56">
        <f t="shared" si="3"/>
        <v>0</v>
      </c>
      <c r="W36" s="83"/>
      <c r="X36" s="83"/>
      <c r="Y36" s="83"/>
      <c r="Z36" s="83"/>
      <c r="AA36" s="83"/>
      <c r="AB36" s="83"/>
      <c r="AC36" s="82"/>
      <c r="AD36" s="82"/>
      <c r="AE36" s="82"/>
      <c r="AF36" s="82"/>
      <c r="AG36" s="82"/>
      <c r="AH36" s="82"/>
      <c r="AI36" s="56">
        <f t="shared" si="4"/>
        <v>0</v>
      </c>
      <c r="AJ36" s="83"/>
      <c r="AK36" s="83"/>
      <c r="AL36" s="83"/>
      <c r="AM36" s="83"/>
      <c r="AN36" s="83"/>
      <c r="AO36" s="83"/>
      <c r="AP36" s="289"/>
      <c r="AQ36" s="84"/>
      <c r="AR36" s="85"/>
    </row>
    <row r="37" spans="1:44" s="43" customFormat="1" ht="15">
      <c r="A37" s="135"/>
      <c r="B37" s="44"/>
      <c r="C37" s="285"/>
      <c r="D37" s="41"/>
      <c r="E37" s="41"/>
      <c r="F37" s="79"/>
      <c r="G37" s="79"/>
      <c r="H37" s="303"/>
      <c r="I37" s="302"/>
      <c r="J37" s="90"/>
      <c r="K37" s="42"/>
      <c r="L37" s="290">
        <f t="shared" si="2"/>
        <v>0</v>
      </c>
      <c r="M37" s="223"/>
      <c r="N37" s="80"/>
      <c r="O37" s="81"/>
      <c r="P37" s="82"/>
      <c r="Q37" s="82"/>
      <c r="R37" s="82"/>
      <c r="S37" s="82"/>
      <c r="T37" s="82"/>
      <c r="U37" s="82"/>
      <c r="V37" s="56">
        <f t="shared" si="3"/>
        <v>0</v>
      </c>
      <c r="W37" s="83"/>
      <c r="X37" s="83"/>
      <c r="Y37" s="83"/>
      <c r="Z37" s="83"/>
      <c r="AA37" s="83"/>
      <c r="AB37" s="83"/>
      <c r="AC37" s="82"/>
      <c r="AD37" s="82"/>
      <c r="AE37" s="82"/>
      <c r="AF37" s="82"/>
      <c r="AG37" s="82"/>
      <c r="AH37" s="82"/>
      <c r="AI37" s="56">
        <f t="shared" si="4"/>
        <v>0</v>
      </c>
      <c r="AJ37" s="83"/>
      <c r="AK37" s="83"/>
      <c r="AL37" s="83"/>
      <c r="AM37" s="83"/>
      <c r="AN37" s="83"/>
      <c r="AO37" s="83"/>
      <c r="AP37" s="289"/>
      <c r="AQ37" s="84"/>
      <c r="AR37" s="85"/>
    </row>
    <row r="38" spans="1:44" s="43" customFormat="1" ht="15">
      <c r="A38" s="135"/>
      <c r="B38" s="44"/>
      <c r="C38" s="285"/>
      <c r="D38" s="41"/>
      <c r="E38" s="41"/>
      <c r="F38" s="79"/>
      <c r="G38" s="79"/>
      <c r="H38" s="303"/>
      <c r="I38" s="302"/>
      <c r="J38" s="90"/>
      <c r="K38" s="42"/>
      <c r="L38" s="290">
        <f t="shared" si="2"/>
        <v>0</v>
      </c>
      <c r="M38" s="223"/>
      <c r="N38" s="80"/>
      <c r="O38" s="81"/>
      <c r="P38" s="82"/>
      <c r="Q38" s="82"/>
      <c r="R38" s="82"/>
      <c r="S38" s="82"/>
      <c r="T38" s="82"/>
      <c r="U38" s="82"/>
      <c r="V38" s="56">
        <f t="shared" si="3"/>
        <v>0</v>
      </c>
      <c r="W38" s="83"/>
      <c r="X38" s="83"/>
      <c r="Y38" s="83"/>
      <c r="Z38" s="83"/>
      <c r="AA38" s="83"/>
      <c r="AB38" s="83"/>
      <c r="AC38" s="82"/>
      <c r="AD38" s="82"/>
      <c r="AE38" s="82"/>
      <c r="AF38" s="82"/>
      <c r="AG38" s="82"/>
      <c r="AH38" s="82"/>
      <c r="AI38" s="56">
        <f t="shared" si="4"/>
        <v>0</v>
      </c>
      <c r="AJ38" s="83"/>
      <c r="AK38" s="83"/>
      <c r="AL38" s="83"/>
      <c r="AM38" s="83"/>
      <c r="AN38" s="83"/>
      <c r="AO38" s="83"/>
      <c r="AP38" s="289"/>
      <c r="AQ38" s="84"/>
      <c r="AR38" s="85"/>
    </row>
    <row r="39" spans="1:44" s="43" customFormat="1" ht="15">
      <c r="A39" s="135"/>
      <c r="B39" s="44"/>
      <c r="C39" s="285"/>
      <c r="D39" s="41"/>
      <c r="E39" s="41"/>
      <c r="F39" s="79"/>
      <c r="G39" s="79"/>
      <c r="H39" s="303"/>
      <c r="I39" s="302"/>
      <c r="J39" s="90"/>
      <c r="K39" s="42"/>
      <c r="L39" s="290">
        <f t="shared" si="2"/>
        <v>0</v>
      </c>
      <c r="M39" s="223"/>
      <c r="N39" s="80"/>
      <c r="O39" s="81"/>
      <c r="P39" s="82"/>
      <c r="Q39" s="82"/>
      <c r="R39" s="82"/>
      <c r="S39" s="82"/>
      <c r="T39" s="82"/>
      <c r="U39" s="82"/>
      <c r="V39" s="56">
        <f t="shared" si="3"/>
        <v>0</v>
      </c>
      <c r="W39" s="83"/>
      <c r="X39" s="83"/>
      <c r="Y39" s="83"/>
      <c r="Z39" s="83"/>
      <c r="AA39" s="83"/>
      <c r="AB39" s="83"/>
      <c r="AC39" s="82"/>
      <c r="AD39" s="82"/>
      <c r="AE39" s="82"/>
      <c r="AF39" s="82"/>
      <c r="AG39" s="82"/>
      <c r="AH39" s="82"/>
      <c r="AI39" s="56">
        <f t="shared" si="4"/>
        <v>0</v>
      </c>
      <c r="AJ39" s="83"/>
      <c r="AK39" s="83"/>
      <c r="AL39" s="83"/>
      <c r="AM39" s="83"/>
      <c r="AN39" s="83"/>
      <c r="AO39" s="83"/>
      <c r="AP39" s="289"/>
      <c r="AQ39" s="84"/>
      <c r="AR39" s="85"/>
    </row>
    <row r="40" spans="1:44" s="43" customFormat="1" ht="15">
      <c r="A40" s="135"/>
      <c r="B40" s="44"/>
      <c r="C40" s="285"/>
      <c r="D40" s="41"/>
      <c r="E40" s="41"/>
      <c r="F40" s="79"/>
      <c r="G40" s="79"/>
      <c r="H40" s="303"/>
      <c r="I40" s="302"/>
      <c r="J40" s="90"/>
      <c r="K40" s="42"/>
      <c r="L40" s="290">
        <f t="shared" si="2"/>
        <v>0</v>
      </c>
      <c r="M40" s="223"/>
      <c r="N40" s="80"/>
      <c r="O40" s="81"/>
      <c r="P40" s="82"/>
      <c r="Q40" s="82"/>
      <c r="R40" s="82"/>
      <c r="S40" s="82"/>
      <c r="T40" s="82"/>
      <c r="U40" s="82"/>
      <c r="V40" s="56">
        <f t="shared" si="3"/>
        <v>0</v>
      </c>
      <c r="W40" s="83"/>
      <c r="X40" s="83"/>
      <c r="Y40" s="83"/>
      <c r="Z40" s="83"/>
      <c r="AA40" s="83"/>
      <c r="AB40" s="83"/>
      <c r="AC40" s="82"/>
      <c r="AD40" s="82"/>
      <c r="AE40" s="82"/>
      <c r="AF40" s="82"/>
      <c r="AG40" s="82"/>
      <c r="AH40" s="82"/>
      <c r="AI40" s="56">
        <f t="shared" si="4"/>
        <v>0</v>
      </c>
      <c r="AJ40" s="83"/>
      <c r="AK40" s="83"/>
      <c r="AL40" s="83"/>
      <c r="AM40" s="83"/>
      <c r="AN40" s="83"/>
      <c r="AO40" s="83"/>
      <c r="AP40" s="289"/>
      <c r="AQ40" s="84"/>
      <c r="AR40" s="85"/>
    </row>
    <row r="41" spans="1:44" s="43" customFormat="1" ht="15">
      <c r="A41" s="135"/>
      <c r="B41" s="44"/>
      <c r="C41" s="285"/>
      <c r="D41" s="41"/>
      <c r="E41" s="41"/>
      <c r="F41" s="79"/>
      <c r="G41" s="79"/>
      <c r="H41" s="303"/>
      <c r="I41" s="302"/>
      <c r="J41" s="90"/>
      <c r="K41" s="42"/>
      <c r="L41" s="290">
        <f t="shared" si="2"/>
        <v>0</v>
      </c>
      <c r="M41" s="223"/>
      <c r="N41" s="80"/>
      <c r="O41" s="81"/>
      <c r="P41" s="82"/>
      <c r="Q41" s="82"/>
      <c r="R41" s="82"/>
      <c r="S41" s="82"/>
      <c r="T41" s="82"/>
      <c r="U41" s="82"/>
      <c r="V41" s="56">
        <f t="shared" si="3"/>
        <v>0</v>
      </c>
      <c r="W41" s="83"/>
      <c r="X41" s="83"/>
      <c r="Y41" s="83"/>
      <c r="Z41" s="83"/>
      <c r="AA41" s="83"/>
      <c r="AB41" s="83"/>
      <c r="AC41" s="82"/>
      <c r="AD41" s="82"/>
      <c r="AE41" s="82"/>
      <c r="AF41" s="82"/>
      <c r="AG41" s="82"/>
      <c r="AH41" s="82"/>
      <c r="AI41" s="56">
        <f t="shared" si="4"/>
        <v>0</v>
      </c>
      <c r="AJ41" s="83"/>
      <c r="AK41" s="83"/>
      <c r="AL41" s="83"/>
      <c r="AM41" s="83"/>
      <c r="AN41" s="83"/>
      <c r="AO41" s="83"/>
      <c r="AP41" s="289"/>
      <c r="AQ41" s="84"/>
      <c r="AR41" s="85"/>
    </row>
    <row r="42" spans="1:44" s="43" customFormat="1" ht="15">
      <c r="A42" s="135"/>
      <c r="B42" s="44"/>
      <c r="C42" s="285"/>
      <c r="D42" s="41"/>
      <c r="E42" s="41"/>
      <c r="F42" s="79"/>
      <c r="G42" s="79"/>
      <c r="H42" s="303"/>
      <c r="I42" s="302"/>
      <c r="J42" s="90"/>
      <c r="K42" s="42"/>
      <c r="L42" s="290">
        <f t="shared" si="2"/>
        <v>0</v>
      </c>
      <c r="M42" s="223"/>
      <c r="N42" s="80"/>
      <c r="O42" s="81"/>
      <c r="P42" s="82"/>
      <c r="Q42" s="82"/>
      <c r="R42" s="82"/>
      <c r="S42" s="82"/>
      <c r="T42" s="82"/>
      <c r="U42" s="82"/>
      <c r="V42" s="56">
        <f t="shared" si="3"/>
        <v>0</v>
      </c>
      <c r="W42" s="83"/>
      <c r="X42" s="83"/>
      <c r="Y42" s="83"/>
      <c r="Z42" s="83"/>
      <c r="AA42" s="83"/>
      <c r="AB42" s="83"/>
      <c r="AC42" s="82"/>
      <c r="AD42" s="82"/>
      <c r="AE42" s="82"/>
      <c r="AF42" s="82"/>
      <c r="AG42" s="82"/>
      <c r="AH42" s="82"/>
      <c r="AI42" s="56">
        <f t="shared" si="4"/>
        <v>0</v>
      </c>
      <c r="AJ42" s="83"/>
      <c r="AK42" s="83"/>
      <c r="AL42" s="83"/>
      <c r="AM42" s="83"/>
      <c r="AN42" s="83"/>
      <c r="AO42" s="83"/>
      <c r="AP42" s="289"/>
      <c r="AQ42" s="84"/>
      <c r="AR42" s="85"/>
    </row>
    <row r="43" spans="1:44" s="43" customFormat="1" ht="15">
      <c r="A43" s="135"/>
      <c r="B43" s="44"/>
      <c r="C43" s="285"/>
      <c r="D43" s="41"/>
      <c r="E43" s="41"/>
      <c r="F43" s="79"/>
      <c r="G43" s="79"/>
      <c r="H43" s="303"/>
      <c r="I43" s="302"/>
      <c r="J43" s="90"/>
      <c r="K43" s="42"/>
      <c r="L43" s="290">
        <f t="shared" si="2"/>
        <v>0</v>
      </c>
      <c r="M43" s="223"/>
      <c r="N43" s="80"/>
      <c r="O43" s="81"/>
      <c r="P43" s="82"/>
      <c r="Q43" s="82"/>
      <c r="R43" s="82"/>
      <c r="S43" s="82"/>
      <c r="T43" s="82"/>
      <c r="U43" s="82"/>
      <c r="V43" s="56">
        <f t="shared" si="3"/>
        <v>0</v>
      </c>
      <c r="W43" s="83"/>
      <c r="X43" s="83"/>
      <c r="Y43" s="83"/>
      <c r="Z43" s="83"/>
      <c r="AA43" s="83"/>
      <c r="AB43" s="83"/>
      <c r="AC43" s="82"/>
      <c r="AD43" s="82"/>
      <c r="AE43" s="82"/>
      <c r="AF43" s="82"/>
      <c r="AG43" s="82"/>
      <c r="AH43" s="82"/>
      <c r="AI43" s="56">
        <f t="shared" si="4"/>
        <v>0</v>
      </c>
      <c r="AJ43" s="83"/>
      <c r="AK43" s="83"/>
      <c r="AL43" s="83"/>
      <c r="AM43" s="83"/>
      <c r="AN43" s="83"/>
      <c r="AO43" s="83"/>
      <c r="AP43" s="289"/>
      <c r="AQ43" s="84"/>
      <c r="AR43" s="85"/>
    </row>
    <row r="44" spans="1:44" s="43" customFormat="1" ht="15">
      <c r="A44" s="135"/>
      <c r="B44" s="44"/>
      <c r="C44" s="285"/>
      <c r="D44" s="41"/>
      <c r="E44" s="41"/>
      <c r="F44" s="79"/>
      <c r="G44" s="79"/>
      <c r="H44" s="303"/>
      <c r="I44" s="302"/>
      <c r="J44" s="90"/>
      <c r="K44" s="42"/>
      <c r="L44" s="290">
        <f t="shared" si="2"/>
        <v>0</v>
      </c>
      <c r="M44" s="223"/>
      <c r="N44" s="80"/>
      <c r="O44" s="81"/>
      <c r="P44" s="82"/>
      <c r="Q44" s="82"/>
      <c r="R44" s="82"/>
      <c r="S44" s="82"/>
      <c r="T44" s="82"/>
      <c r="U44" s="82"/>
      <c r="V44" s="56">
        <f t="shared" si="3"/>
        <v>0</v>
      </c>
      <c r="W44" s="83"/>
      <c r="X44" s="83"/>
      <c r="Y44" s="83"/>
      <c r="Z44" s="83"/>
      <c r="AA44" s="83"/>
      <c r="AB44" s="83"/>
      <c r="AC44" s="82"/>
      <c r="AD44" s="82"/>
      <c r="AE44" s="82"/>
      <c r="AF44" s="82"/>
      <c r="AG44" s="82"/>
      <c r="AH44" s="82"/>
      <c r="AI44" s="56">
        <f t="shared" si="4"/>
        <v>0</v>
      </c>
      <c r="AJ44" s="83"/>
      <c r="AK44" s="83"/>
      <c r="AL44" s="83"/>
      <c r="AM44" s="83"/>
      <c r="AN44" s="83"/>
      <c r="AO44" s="83"/>
      <c r="AP44" s="289"/>
      <c r="AQ44" s="84"/>
      <c r="AR44" s="85"/>
    </row>
    <row r="45" spans="1:44" s="43" customFormat="1" ht="15">
      <c r="A45" s="135"/>
      <c r="B45" s="44"/>
      <c r="C45" s="285"/>
      <c r="D45" s="41"/>
      <c r="E45" s="41"/>
      <c r="F45" s="79"/>
      <c r="G45" s="79"/>
      <c r="H45" s="303"/>
      <c r="I45" s="302"/>
      <c r="J45" s="90"/>
      <c r="K45" s="42"/>
      <c r="L45" s="290">
        <f t="shared" si="2"/>
        <v>0</v>
      </c>
      <c r="M45" s="223"/>
      <c r="N45" s="80"/>
      <c r="O45" s="81"/>
      <c r="P45" s="82"/>
      <c r="Q45" s="82"/>
      <c r="R45" s="82"/>
      <c r="S45" s="82"/>
      <c r="T45" s="82"/>
      <c r="U45" s="82"/>
      <c r="V45" s="56">
        <f t="shared" si="3"/>
        <v>0</v>
      </c>
      <c r="W45" s="83"/>
      <c r="X45" s="83"/>
      <c r="Y45" s="83"/>
      <c r="Z45" s="83"/>
      <c r="AA45" s="83"/>
      <c r="AB45" s="83"/>
      <c r="AC45" s="82"/>
      <c r="AD45" s="82"/>
      <c r="AE45" s="82"/>
      <c r="AF45" s="82"/>
      <c r="AG45" s="82"/>
      <c r="AH45" s="82"/>
      <c r="AI45" s="56">
        <f t="shared" si="4"/>
        <v>0</v>
      </c>
      <c r="AJ45" s="83"/>
      <c r="AK45" s="83"/>
      <c r="AL45" s="83"/>
      <c r="AM45" s="83"/>
      <c r="AN45" s="83"/>
      <c r="AO45" s="83"/>
      <c r="AP45" s="289"/>
      <c r="AQ45" s="84"/>
      <c r="AR45" s="85"/>
    </row>
    <row r="46" spans="1:44" s="43" customFormat="1" ht="15">
      <c r="A46" s="135"/>
      <c r="B46" s="44"/>
      <c r="C46" s="285"/>
      <c r="D46" s="41"/>
      <c r="E46" s="41"/>
      <c r="F46" s="79"/>
      <c r="G46" s="79"/>
      <c r="H46" s="303"/>
      <c r="I46" s="302"/>
      <c r="J46" s="90"/>
      <c r="K46" s="42"/>
      <c r="L46" s="290">
        <f t="shared" si="2"/>
        <v>0</v>
      </c>
      <c r="M46" s="223"/>
      <c r="N46" s="80"/>
      <c r="O46" s="81"/>
      <c r="P46" s="82"/>
      <c r="Q46" s="82"/>
      <c r="R46" s="82"/>
      <c r="S46" s="82"/>
      <c r="T46" s="82"/>
      <c r="U46" s="82"/>
      <c r="V46" s="56">
        <f t="shared" si="3"/>
        <v>0</v>
      </c>
      <c r="W46" s="83"/>
      <c r="X46" s="83"/>
      <c r="Y46" s="83"/>
      <c r="Z46" s="83"/>
      <c r="AA46" s="83"/>
      <c r="AB46" s="83"/>
      <c r="AC46" s="82"/>
      <c r="AD46" s="82"/>
      <c r="AE46" s="82"/>
      <c r="AF46" s="82"/>
      <c r="AG46" s="82"/>
      <c r="AH46" s="82"/>
      <c r="AI46" s="56">
        <f t="shared" si="4"/>
        <v>0</v>
      </c>
      <c r="AJ46" s="83"/>
      <c r="AK46" s="83"/>
      <c r="AL46" s="83"/>
      <c r="AM46" s="83"/>
      <c r="AN46" s="83"/>
      <c r="AO46" s="83"/>
      <c r="AP46" s="289"/>
      <c r="AQ46" s="84"/>
      <c r="AR46" s="85"/>
    </row>
    <row r="47" spans="1:44" s="43" customFormat="1" ht="15">
      <c r="A47" s="135"/>
      <c r="B47" s="44"/>
      <c r="C47" s="285"/>
      <c r="D47" s="41"/>
      <c r="E47" s="41"/>
      <c r="F47" s="79"/>
      <c r="G47" s="79"/>
      <c r="H47" s="303"/>
      <c r="I47" s="302"/>
      <c r="J47" s="90"/>
      <c r="K47" s="42"/>
      <c r="L47" s="290">
        <f t="shared" si="2"/>
        <v>0</v>
      </c>
      <c r="M47" s="223"/>
      <c r="N47" s="80"/>
      <c r="O47" s="81"/>
      <c r="P47" s="82"/>
      <c r="Q47" s="82"/>
      <c r="R47" s="82"/>
      <c r="S47" s="82"/>
      <c r="T47" s="82"/>
      <c r="U47" s="82"/>
      <c r="V47" s="56">
        <f t="shared" si="3"/>
        <v>0</v>
      </c>
      <c r="W47" s="83"/>
      <c r="X47" s="83"/>
      <c r="Y47" s="83"/>
      <c r="Z47" s="83"/>
      <c r="AA47" s="83"/>
      <c r="AB47" s="83"/>
      <c r="AC47" s="82"/>
      <c r="AD47" s="82"/>
      <c r="AE47" s="82"/>
      <c r="AF47" s="82"/>
      <c r="AG47" s="82"/>
      <c r="AH47" s="82"/>
      <c r="AI47" s="56">
        <f t="shared" si="4"/>
        <v>0</v>
      </c>
      <c r="AJ47" s="83"/>
      <c r="AK47" s="83"/>
      <c r="AL47" s="83"/>
      <c r="AM47" s="83"/>
      <c r="AN47" s="83"/>
      <c r="AO47" s="83"/>
      <c r="AP47" s="289"/>
      <c r="AQ47" s="84"/>
      <c r="AR47" s="85"/>
    </row>
    <row r="48" spans="1:44" s="43" customFormat="1" ht="15">
      <c r="A48" s="135"/>
      <c r="B48" s="44"/>
      <c r="C48" s="285"/>
      <c r="D48" s="41"/>
      <c r="E48" s="41"/>
      <c r="F48" s="79"/>
      <c r="G48" s="79"/>
      <c r="H48" s="303"/>
      <c r="I48" s="302"/>
      <c r="J48" s="90"/>
      <c r="K48" s="42"/>
      <c r="L48" s="290">
        <f t="shared" si="2"/>
        <v>0</v>
      </c>
      <c r="M48" s="223"/>
      <c r="N48" s="80"/>
      <c r="O48" s="81"/>
      <c r="P48" s="82"/>
      <c r="Q48" s="82"/>
      <c r="R48" s="82"/>
      <c r="S48" s="82"/>
      <c r="T48" s="82"/>
      <c r="U48" s="82"/>
      <c r="V48" s="56">
        <f t="shared" si="3"/>
        <v>0</v>
      </c>
      <c r="W48" s="83"/>
      <c r="X48" s="83"/>
      <c r="Y48" s="83"/>
      <c r="Z48" s="83"/>
      <c r="AA48" s="83"/>
      <c r="AB48" s="83"/>
      <c r="AC48" s="82"/>
      <c r="AD48" s="82"/>
      <c r="AE48" s="82"/>
      <c r="AF48" s="82"/>
      <c r="AG48" s="82"/>
      <c r="AH48" s="82"/>
      <c r="AI48" s="56">
        <f t="shared" si="4"/>
        <v>0</v>
      </c>
      <c r="AJ48" s="83"/>
      <c r="AK48" s="83"/>
      <c r="AL48" s="83"/>
      <c r="AM48" s="83"/>
      <c r="AN48" s="83"/>
      <c r="AO48" s="83"/>
      <c r="AP48" s="289"/>
      <c r="AQ48" s="84"/>
      <c r="AR48" s="85"/>
    </row>
    <row r="49" spans="1:44" s="43" customFormat="1" ht="15">
      <c r="A49" s="135"/>
      <c r="B49" s="44"/>
      <c r="C49" s="285"/>
      <c r="D49" s="41"/>
      <c r="E49" s="41"/>
      <c r="F49" s="79"/>
      <c r="G49" s="79"/>
      <c r="H49" s="303"/>
      <c r="I49" s="302"/>
      <c r="J49" s="90"/>
      <c r="K49" s="42"/>
      <c r="L49" s="290">
        <f t="shared" si="2"/>
        <v>0</v>
      </c>
      <c r="M49" s="223"/>
      <c r="N49" s="80"/>
      <c r="O49" s="81"/>
      <c r="P49" s="82"/>
      <c r="Q49" s="82"/>
      <c r="R49" s="82"/>
      <c r="S49" s="82"/>
      <c r="T49" s="82"/>
      <c r="U49" s="82"/>
      <c r="V49" s="56">
        <f t="shared" si="3"/>
        <v>0</v>
      </c>
      <c r="W49" s="83"/>
      <c r="X49" s="83"/>
      <c r="Y49" s="83"/>
      <c r="Z49" s="83"/>
      <c r="AA49" s="83"/>
      <c r="AB49" s="83"/>
      <c r="AC49" s="82"/>
      <c r="AD49" s="82"/>
      <c r="AE49" s="82"/>
      <c r="AF49" s="82"/>
      <c r="AG49" s="82"/>
      <c r="AH49" s="82"/>
      <c r="AI49" s="56">
        <f t="shared" si="4"/>
        <v>0</v>
      </c>
      <c r="AJ49" s="83"/>
      <c r="AK49" s="83"/>
      <c r="AL49" s="83"/>
      <c r="AM49" s="83"/>
      <c r="AN49" s="83"/>
      <c r="AO49" s="83"/>
      <c r="AP49" s="289"/>
      <c r="AQ49" s="84"/>
      <c r="AR49" s="85"/>
    </row>
    <row r="50" spans="1:44" s="43" customFormat="1" ht="15">
      <c r="A50" s="135"/>
      <c r="B50" s="44"/>
      <c r="C50" s="285"/>
      <c r="D50" s="41"/>
      <c r="E50" s="41"/>
      <c r="F50" s="79"/>
      <c r="G50" s="79"/>
      <c r="H50" s="303"/>
      <c r="I50" s="302"/>
      <c r="J50" s="90"/>
      <c r="K50" s="42"/>
      <c r="L50" s="290">
        <f t="shared" si="2"/>
        <v>0</v>
      </c>
      <c r="M50" s="223"/>
      <c r="N50" s="80"/>
      <c r="O50" s="81"/>
      <c r="P50" s="82"/>
      <c r="Q50" s="82"/>
      <c r="R50" s="82"/>
      <c r="S50" s="82"/>
      <c r="T50" s="82"/>
      <c r="U50" s="82"/>
      <c r="V50" s="56">
        <f t="shared" si="3"/>
        <v>0</v>
      </c>
      <c r="W50" s="83"/>
      <c r="X50" s="83"/>
      <c r="Y50" s="83"/>
      <c r="Z50" s="83"/>
      <c r="AA50" s="83"/>
      <c r="AB50" s="83"/>
      <c r="AC50" s="82"/>
      <c r="AD50" s="82"/>
      <c r="AE50" s="82"/>
      <c r="AF50" s="82"/>
      <c r="AG50" s="82"/>
      <c r="AH50" s="82"/>
      <c r="AI50" s="56">
        <f t="shared" si="4"/>
        <v>0</v>
      </c>
      <c r="AJ50" s="83"/>
      <c r="AK50" s="83"/>
      <c r="AL50" s="83"/>
      <c r="AM50" s="83"/>
      <c r="AN50" s="83"/>
      <c r="AO50" s="83"/>
      <c r="AP50" s="289"/>
      <c r="AQ50" s="84"/>
      <c r="AR50" s="85"/>
    </row>
    <row r="51" spans="1:44" s="43" customFormat="1" ht="15">
      <c r="A51" s="135"/>
      <c r="B51" s="44"/>
      <c r="C51" s="285"/>
      <c r="D51" s="41"/>
      <c r="E51" s="41"/>
      <c r="F51" s="79"/>
      <c r="G51" s="79"/>
      <c r="H51" s="303"/>
      <c r="I51" s="302"/>
      <c r="J51" s="90"/>
      <c r="K51" s="42"/>
      <c r="L51" s="290">
        <f t="shared" si="2"/>
        <v>0</v>
      </c>
      <c r="M51" s="223"/>
      <c r="N51" s="80"/>
      <c r="O51" s="81"/>
      <c r="P51" s="82"/>
      <c r="Q51" s="82"/>
      <c r="R51" s="82"/>
      <c r="S51" s="82"/>
      <c r="T51" s="82"/>
      <c r="U51" s="82"/>
      <c r="V51" s="56">
        <f t="shared" si="3"/>
        <v>0</v>
      </c>
      <c r="W51" s="83"/>
      <c r="X51" s="83"/>
      <c r="Y51" s="83"/>
      <c r="Z51" s="83"/>
      <c r="AA51" s="83"/>
      <c r="AB51" s="83"/>
      <c r="AC51" s="82"/>
      <c r="AD51" s="82"/>
      <c r="AE51" s="82"/>
      <c r="AF51" s="82"/>
      <c r="AG51" s="82"/>
      <c r="AH51" s="82"/>
      <c r="AI51" s="56">
        <f t="shared" si="4"/>
        <v>0</v>
      </c>
      <c r="AJ51" s="83"/>
      <c r="AK51" s="83"/>
      <c r="AL51" s="83"/>
      <c r="AM51" s="83"/>
      <c r="AN51" s="83"/>
      <c r="AO51" s="83"/>
      <c r="AP51" s="289"/>
      <c r="AQ51" s="84"/>
      <c r="AR51" s="85"/>
    </row>
    <row r="52" spans="1:44" s="43" customFormat="1" ht="15">
      <c r="A52" s="135"/>
      <c r="B52" s="44"/>
      <c r="C52" s="285"/>
      <c r="D52" s="41"/>
      <c r="E52" s="41"/>
      <c r="F52" s="79"/>
      <c r="G52" s="79"/>
      <c r="H52" s="303"/>
      <c r="I52" s="302"/>
      <c r="J52" s="90"/>
      <c r="K52" s="42"/>
      <c r="L52" s="290">
        <f t="shared" si="2"/>
        <v>0</v>
      </c>
      <c r="M52" s="223"/>
      <c r="N52" s="80"/>
      <c r="O52" s="81"/>
      <c r="P52" s="82"/>
      <c r="Q52" s="82"/>
      <c r="R52" s="82"/>
      <c r="S52" s="82"/>
      <c r="T52" s="82"/>
      <c r="U52" s="82"/>
      <c r="V52" s="56">
        <f t="shared" si="3"/>
        <v>0</v>
      </c>
      <c r="W52" s="83"/>
      <c r="X52" s="83"/>
      <c r="Y52" s="83"/>
      <c r="Z52" s="83"/>
      <c r="AA52" s="83"/>
      <c r="AB52" s="83"/>
      <c r="AC52" s="82"/>
      <c r="AD52" s="82"/>
      <c r="AE52" s="82"/>
      <c r="AF52" s="82"/>
      <c r="AG52" s="82"/>
      <c r="AH52" s="82"/>
      <c r="AI52" s="56">
        <f t="shared" si="4"/>
        <v>0</v>
      </c>
      <c r="AJ52" s="83"/>
      <c r="AK52" s="83"/>
      <c r="AL52" s="83"/>
      <c r="AM52" s="83"/>
      <c r="AN52" s="83"/>
      <c r="AO52" s="83"/>
      <c r="AP52" s="289"/>
      <c r="AQ52" s="84"/>
      <c r="AR52" s="85"/>
    </row>
    <row r="53" spans="1:44" s="43" customFormat="1" ht="15">
      <c r="A53" s="135"/>
      <c r="B53" s="44"/>
      <c r="C53" s="285"/>
      <c r="D53" s="41"/>
      <c r="E53" s="41"/>
      <c r="F53" s="79"/>
      <c r="G53" s="79"/>
      <c r="H53" s="303"/>
      <c r="I53" s="302"/>
      <c r="J53" s="90"/>
      <c r="K53" s="42"/>
      <c r="L53" s="290">
        <f t="shared" si="2"/>
        <v>0</v>
      </c>
      <c r="M53" s="223"/>
      <c r="N53" s="80"/>
      <c r="O53" s="81"/>
      <c r="P53" s="82"/>
      <c r="Q53" s="82"/>
      <c r="R53" s="82"/>
      <c r="S53" s="82"/>
      <c r="T53" s="82"/>
      <c r="U53" s="82"/>
      <c r="V53" s="56">
        <f t="shared" si="3"/>
        <v>0</v>
      </c>
      <c r="W53" s="83"/>
      <c r="X53" s="83"/>
      <c r="Y53" s="83"/>
      <c r="Z53" s="83"/>
      <c r="AA53" s="83"/>
      <c r="AB53" s="83"/>
      <c r="AC53" s="82"/>
      <c r="AD53" s="82"/>
      <c r="AE53" s="82"/>
      <c r="AF53" s="82"/>
      <c r="AG53" s="82"/>
      <c r="AH53" s="82"/>
      <c r="AI53" s="56">
        <f t="shared" si="4"/>
        <v>0</v>
      </c>
      <c r="AJ53" s="83"/>
      <c r="AK53" s="83"/>
      <c r="AL53" s="83"/>
      <c r="AM53" s="83"/>
      <c r="AN53" s="83"/>
      <c r="AO53" s="83"/>
      <c r="AP53" s="289"/>
      <c r="AQ53" s="84"/>
      <c r="AR53" s="85"/>
    </row>
    <row r="54" spans="1:44" s="43" customFormat="1" ht="15">
      <c r="A54" s="135"/>
      <c r="B54" s="44"/>
      <c r="C54" s="285"/>
      <c r="D54" s="41"/>
      <c r="E54" s="41"/>
      <c r="F54" s="79"/>
      <c r="G54" s="79"/>
      <c r="H54" s="78"/>
      <c r="I54" s="44"/>
      <c r="J54" s="90"/>
      <c r="K54" s="42"/>
      <c r="L54" s="290">
        <f t="shared" si="2"/>
        <v>0</v>
      </c>
      <c r="M54" s="223"/>
      <c r="N54" s="80"/>
      <c r="O54" s="81"/>
      <c r="P54" s="82"/>
      <c r="Q54" s="82"/>
      <c r="R54" s="82"/>
      <c r="S54" s="82"/>
      <c r="T54" s="82"/>
      <c r="U54" s="82"/>
      <c r="V54" s="56">
        <f t="shared" si="3"/>
        <v>0</v>
      </c>
      <c r="W54" s="83"/>
      <c r="X54" s="83"/>
      <c r="Y54" s="83"/>
      <c r="Z54" s="83"/>
      <c r="AA54" s="83"/>
      <c r="AB54" s="83"/>
      <c r="AC54" s="82"/>
      <c r="AD54" s="82"/>
      <c r="AE54" s="82"/>
      <c r="AF54" s="82"/>
      <c r="AG54" s="82"/>
      <c r="AH54" s="82"/>
      <c r="AI54" s="56">
        <f t="shared" si="4"/>
        <v>0</v>
      </c>
      <c r="AJ54" s="83"/>
      <c r="AK54" s="83"/>
      <c r="AL54" s="83"/>
      <c r="AM54" s="83"/>
      <c r="AN54" s="83"/>
      <c r="AO54" s="83"/>
      <c r="AP54" s="289"/>
      <c r="AQ54" s="84"/>
      <c r="AR54" s="85"/>
    </row>
    <row r="55" spans="1:44" s="43" customFormat="1" ht="15">
      <c r="A55" s="135"/>
      <c r="B55" s="44"/>
      <c r="C55" s="285"/>
      <c r="D55" s="41"/>
      <c r="E55" s="41"/>
      <c r="F55" s="79"/>
      <c r="G55" s="79"/>
      <c r="H55" s="78"/>
      <c r="I55" s="44"/>
      <c r="J55" s="90"/>
      <c r="K55" s="42"/>
      <c r="L55" s="290">
        <f t="shared" si="2"/>
        <v>0</v>
      </c>
      <c r="M55" s="223"/>
      <c r="N55" s="80"/>
      <c r="O55" s="81"/>
      <c r="P55" s="82"/>
      <c r="Q55" s="82"/>
      <c r="R55" s="82"/>
      <c r="S55" s="82"/>
      <c r="T55" s="82"/>
      <c r="U55" s="82"/>
      <c r="V55" s="56">
        <f t="shared" si="3"/>
        <v>0</v>
      </c>
      <c r="W55" s="83"/>
      <c r="X55" s="83"/>
      <c r="Y55" s="83"/>
      <c r="Z55" s="83"/>
      <c r="AA55" s="83"/>
      <c r="AB55" s="83"/>
      <c r="AC55" s="82"/>
      <c r="AD55" s="82"/>
      <c r="AE55" s="82"/>
      <c r="AF55" s="82"/>
      <c r="AG55" s="82"/>
      <c r="AH55" s="82"/>
      <c r="AI55" s="56">
        <f t="shared" si="4"/>
        <v>0</v>
      </c>
      <c r="AJ55" s="83"/>
      <c r="AK55" s="83"/>
      <c r="AL55" s="83"/>
      <c r="AM55" s="83"/>
      <c r="AN55" s="83"/>
      <c r="AO55" s="83"/>
      <c r="AP55" s="289"/>
      <c r="AQ55" s="84"/>
      <c r="AR55" s="85"/>
    </row>
    <row r="56" spans="1:44" s="43" customFormat="1" ht="15">
      <c r="A56" s="135"/>
      <c r="B56" s="44"/>
      <c r="C56" s="285"/>
      <c r="D56" s="41"/>
      <c r="E56" s="41"/>
      <c r="F56" s="79"/>
      <c r="G56" s="79"/>
      <c r="H56" s="78"/>
      <c r="I56" s="44"/>
      <c r="J56" s="90"/>
      <c r="K56" s="42"/>
      <c r="L56" s="290">
        <f t="shared" si="2"/>
        <v>0</v>
      </c>
      <c r="M56" s="223"/>
      <c r="N56" s="80"/>
      <c r="O56" s="81"/>
      <c r="P56" s="82"/>
      <c r="Q56" s="82"/>
      <c r="R56" s="82"/>
      <c r="S56" s="82"/>
      <c r="T56" s="82"/>
      <c r="U56" s="82"/>
      <c r="V56" s="56">
        <f t="shared" si="3"/>
        <v>0</v>
      </c>
      <c r="W56" s="83"/>
      <c r="X56" s="83"/>
      <c r="Y56" s="83"/>
      <c r="Z56" s="83"/>
      <c r="AA56" s="83"/>
      <c r="AB56" s="83"/>
      <c r="AC56" s="82"/>
      <c r="AD56" s="82"/>
      <c r="AE56" s="82"/>
      <c r="AF56" s="82"/>
      <c r="AG56" s="82"/>
      <c r="AH56" s="82"/>
      <c r="AI56" s="56">
        <f t="shared" si="4"/>
        <v>0</v>
      </c>
      <c r="AJ56" s="83"/>
      <c r="AK56" s="83"/>
      <c r="AL56" s="83"/>
      <c r="AM56" s="83"/>
      <c r="AN56" s="83"/>
      <c r="AO56" s="83"/>
      <c r="AP56" s="289"/>
      <c r="AQ56" s="84"/>
      <c r="AR56" s="85"/>
    </row>
    <row r="57" spans="1:44" s="43" customFormat="1" ht="15">
      <c r="A57" s="135"/>
      <c r="B57" s="44"/>
      <c r="C57" s="285"/>
      <c r="D57" s="41"/>
      <c r="E57" s="41"/>
      <c r="F57" s="79"/>
      <c r="G57" s="79"/>
      <c r="H57" s="78"/>
      <c r="I57" s="44"/>
      <c r="J57" s="90"/>
      <c r="K57" s="42"/>
      <c r="L57" s="290">
        <f t="shared" si="2"/>
        <v>0</v>
      </c>
      <c r="M57" s="223"/>
      <c r="N57" s="80"/>
      <c r="O57" s="81"/>
      <c r="P57" s="82"/>
      <c r="Q57" s="82"/>
      <c r="R57" s="82"/>
      <c r="S57" s="82"/>
      <c r="T57" s="82"/>
      <c r="U57" s="82"/>
      <c r="V57" s="56">
        <f t="shared" si="3"/>
        <v>0</v>
      </c>
      <c r="W57" s="83"/>
      <c r="X57" s="83"/>
      <c r="Y57" s="83"/>
      <c r="Z57" s="83"/>
      <c r="AA57" s="83"/>
      <c r="AB57" s="83"/>
      <c r="AC57" s="82"/>
      <c r="AD57" s="82"/>
      <c r="AE57" s="82"/>
      <c r="AF57" s="82"/>
      <c r="AG57" s="82"/>
      <c r="AH57" s="82"/>
      <c r="AI57" s="56">
        <f t="shared" si="4"/>
        <v>0</v>
      </c>
      <c r="AJ57" s="83"/>
      <c r="AK57" s="83"/>
      <c r="AL57" s="83"/>
      <c r="AM57" s="83"/>
      <c r="AN57" s="83"/>
      <c r="AO57" s="83"/>
      <c r="AP57" s="289"/>
      <c r="AQ57" s="84"/>
      <c r="AR57" s="85"/>
    </row>
    <row r="58" spans="1:44" s="43" customFormat="1" ht="15">
      <c r="A58" s="135"/>
      <c r="B58" s="44"/>
      <c r="C58" s="285"/>
      <c r="D58" s="41"/>
      <c r="E58" s="41"/>
      <c r="F58" s="79"/>
      <c r="G58" s="79"/>
      <c r="H58" s="78"/>
      <c r="I58" s="44"/>
      <c r="J58" s="90"/>
      <c r="K58" s="42"/>
      <c r="L58" s="290">
        <f t="shared" si="2"/>
        <v>0</v>
      </c>
      <c r="M58" s="223"/>
      <c r="N58" s="80"/>
      <c r="O58" s="81"/>
      <c r="P58" s="82"/>
      <c r="Q58" s="82"/>
      <c r="R58" s="82"/>
      <c r="S58" s="82"/>
      <c r="T58" s="82"/>
      <c r="U58" s="82"/>
      <c r="V58" s="56">
        <f t="shared" si="3"/>
        <v>0</v>
      </c>
      <c r="W58" s="83"/>
      <c r="X58" s="83"/>
      <c r="Y58" s="83"/>
      <c r="Z58" s="83"/>
      <c r="AA58" s="83"/>
      <c r="AB58" s="83"/>
      <c r="AC58" s="82"/>
      <c r="AD58" s="82"/>
      <c r="AE58" s="82"/>
      <c r="AF58" s="82"/>
      <c r="AG58" s="82"/>
      <c r="AH58" s="82"/>
      <c r="AI58" s="56">
        <f t="shared" si="4"/>
        <v>0</v>
      </c>
      <c r="AJ58" s="83"/>
      <c r="AK58" s="83"/>
      <c r="AL58" s="83"/>
      <c r="AM58" s="83"/>
      <c r="AN58" s="83"/>
      <c r="AO58" s="83"/>
      <c r="AP58" s="289"/>
      <c r="AQ58" s="84"/>
      <c r="AR58" s="85"/>
    </row>
    <row r="59" spans="1:44" s="43" customFormat="1" ht="15">
      <c r="A59" s="135"/>
      <c r="B59" s="44"/>
      <c r="C59" s="285"/>
      <c r="D59" s="41"/>
      <c r="E59" s="41"/>
      <c r="F59" s="79"/>
      <c r="G59" s="79"/>
      <c r="H59" s="78"/>
      <c r="I59" s="44"/>
      <c r="J59" s="90"/>
      <c r="K59" s="42"/>
      <c r="L59" s="290">
        <f t="shared" si="2"/>
        <v>0</v>
      </c>
      <c r="M59" s="223"/>
      <c r="N59" s="80"/>
      <c r="O59" s="81"/>
      <c r="P59" s="82"/>
      <c r="Q59" s="82"/>
      <c r="R59" s="82"/>
      <c r="S59" s="82"/>
      <c r="T59" s="82"/>
      <c r="U59" s="82"/>
      <c r="V59" s="56">
        <f t="shared" si="3"/>
        <v>0</v>
      </c>
      <c r="W59" s="83"/>
      <c r="X59" s="83"/>
      <c r="Y59" s="83"/>
      <c r="Z59" s="83"/>
      <c r="AA59" s="83"/>
      <c r="AB59" s="83"/>
      <c r="AC59" s="82"/>
      <c r="AD59" s="82"/>
      <c r="AE59" s="82"/>
      <c r="AF59" s="82"/>
      <c r="AG59" s="82"/>
      <c r="AH59" s="82"/>
      <c r="AI59" s="56">
        <f t="shared" si="4"/>
        <v>0</v>
      </c>
      <c r="AJ59" s="83"/>
      <c r="AK59" s="83"/>
      <c r="AL59" s="83"/>
      <c r="AM59" s="83"/>
      <c r="AN59" s="83"/>
      <c r="AO59" s="83"/>
      <c r="AP59" s="289"/>
      <c r="AQ59" s="84"/>
      <c r="AR59" s="85"/>
    </row>
    <row r="60" spans="1:44" s="43" customFormat="1" ht="15">
      <c r="A60" s="135"/>
      <c r="B60" s="44"/>
      <c r="C60" s="285"/>
      <c r="D60" s="41"/>
      <c r="E60" s="41"/>
      <c r="F60" s="79"/>
      <c r="G60" s="79"/>
      <c r="H60" s="78"/>
      <c r="I60" s="44"/>
      <c r="J60" s="90"/>
      <c r="K60" s="42"/>
      <c r="L60" s="290">
        <f t="shared" si="2"/>
        <v>0</v>
      </c>
      <c r="M60" s="223"/>
      <c r="N60" s="80"/>
      <c r="O60" s="81"/>
      <c r="P60" s="82"/>
      <c r="Q60" s="82"/>
      <c r="R60" s="82"/>
      <c r="S60" s="82"/>
      <c r="T60" s="82"/>
      <c r="U60" s="82"/>
      <c r="V60" s="56">
        <f t="shared" si="3"/>
        <v>0</v>
      </c>
      <c r="W60" s="83"/>
      <c r="X60" s="83"/>
      <c r="Y60" s="83"/>
      <c r="Z60" s="83"/>
      <c r="AA60" s="83"/>
      <c r="AB60" s="83"/>
      <c r="AC60" s="82"/>
      <c r="AD60" s="82"/>
      <c r="AE60" s="82"/>
      <c r="AF60" s="82"/>
      <c r="AG60" s="82"/>
      <c r="AH60" s="82"/>
      <c r="AI60" s="56">
        <f t="shared" si="4"/>
        <v>0</v>
      </c>
      <c r="AJ60" s="83"/>
      <c r="AK60" s="83"/>
      <c r="AL60" s="83"/>
      <c r="AM60" s="83"/>
      <c r="AN60" s="83"/>
      <c r="AO60" s="83"/>
      <c r="AP60" s="289"/>
      <c r="AQ60" s="84"/>
      <c r="AR60" s="85"/>
    </row>
    <row r="61" spans="1:44" s="43" customFormat="1" ht="15">
      <c r="A61" s="135"/>
      <c r="B61" s="44"/>
      <c r="C61" s="285"/>
      <c r="D61" s="41"/>
      <c r="E61" s="41"/>
      <c r="F61" s="79"/>
      <c r="G61" s="79"/>
      <c r="H61" s="78"/>
      <c r="I61" s="44"/>
      <c r="J61" s="90"/>
      <c r="K61" s="42"/>
      <c r="L61" s="290">
        <f t="shared" si="2"/>
        <v>0</v>
      </c>
      <c r="M61" s="223"/>
      <c r="N61" s="80"/>
      <c r="O61" s="81"/>
      <c r="P61" s="82"/>
      <c r="Q61" s="82"/>
      <c r="R61" s="82"/>
      <c r="S61" s="82"/>
      <c r="T61" s="82"/>
      <c r="U61" s="82"/>
      <c r="V61" s="56">
        <f t="shared" si="3"/>
        <v>0</v>
      </c>
      <c r="W61" s="83"/>
      <c r="X61" s="83"/>
      <c r="Y61" s="83"/>
      <c r="Z61" s="83"/>
      <c r="AA61" s="83"/>
      <c r="AB61" s="83"/>
      <c r="AC61" s="82"/>
      <c r="AD61" s="82"/>
      <c r="AE61" s="82"/>
      <c r="AF61" s="82"/>
      <c r="AG61" s="82"/>
      <c r="AH61" s="82"/>
      <c r="AI61" s="56">
        <f t="shared" si="4"/>
        <v>0</v>
      </c>
      <c r="AJ61" s="83"/>
      <c r="AK61" s="83"/>
      <c r="AL61" s="83"/>
      <c r="AM61" s="83"/>
      <c r="AN61" s="83"/>
      <c r="AO61" s="83"/>
      <c r="AP61" s="289"/>
      <c r="AQ61" s="84"/>
      <c r="AR61" s="85"/>
    </row>
    <row r="62" spans="1:44" s="43" customFormat="1" ht="15">
      <c r="A62" s="135"/>
      <c r="B62" s="44"/>
      <c r="C62" s="285"/>
      <c r="D62" s="41"/>
      <c r="E62" s="41"/>
      <c r="F62" s="79"/>
      <c r="G62" s="79"/>
      <c r="H62" s="78"/>
      <c r="I62" s="44"/>
      <c r="J62" s="90"/>
      <c r="K62" s="42"/>
      <c r="L62" s="290">
        <f t="shared" si="2"/>
        <v>0</v>
      </c>
      <c r="M62" s="223"/>
      <c r="N62" s="80"/>
      <c r="O62" s="81"/>
      <c r="P62" s="82"/>
      <c r="Q62" s="82"/>
      <c r="R62" s="82"/>
      <c r="S62" s="82"/>
      <c r="T62" s="82"/>
      <c r="U62" s="82"/>
      <c r="V62" s="56">
        <f t="shared" si="3"/>
        <v>0</v>
      </c>
      <c r="W62" s="83"/>
      <c r="X62" s="83"/>
      <c r="Y62" s="83"/>
      <c r="Z62" s="83"/>
      <c r="AA62" s="83"/>
      <c r="AB62" s="83"/>
      <c r="AC62" s="82"/>
      <c r="AD62" s="82"/>
      <c r="AE62" s="82"/>
      <c r="AF62" s="82"/>
      <c r="AG62" s="82"/>
      <c r="AH62" s="82"/>
      <c r="AI62" s="56">
        <f t="shared" si="4"/>
        <v>0</v>
      </c>
      <c r="AJ62" s="83"/>
      <c r="AK62" s="83"/>
      <c r="AL62" s="83"/>
      <c r="AM62" s="83"/>
      <c r="AN62" s="83"/>
      <c r="AO62" s="83"/>
      <c r="AP62" s="289"/>
      <c r="AQ62" s="84"/>
      <c r="AR62" s="85"/>
    </row>
    <row r="63" spans="1:44" s="43" customFormat="1" ht="15">
      <c r="A63" s="135"/>
      <c r="B63" s="44"/>
      <c r="C63" s="285"/>
      <c r="D63" s="41"/>
      <c r="E63" s="41"/>
      <c r="F63" s="79"/>
      <c r="G63" s="79"/>
      <c r="H63" s="78"/>
      <c r="I63" s="44"/>
      <c r="J63" s="90"/>
      <c r="K63" s="42"/>
      <c r="L63" s="290">
        <f t="shared" si="2"/>
        <v>0</v>
      </c>
      <c r="M63" s="223"/>
      <c r="N63" s="80"/>
      <c r="O63" s="81"/>
      <c r="P63" s="82"/>
      <c r="Q63" s="82"/>
      <c r="R63" s="82"/>
      <c r="S63" s="82"/>
      <c r="T63" s="82"/>
      <c r="U63" s="82"/>
      <c r="V63" s="56">
        <f t="shared" si="3"/>
        <v>0</v>
      </c>
      <c r="W63" s="83"/>
      <c r="X63" s="83"/>
      <c r="Y63" s="83"/>
      <c r="Z63" s="83"/>
      <c r="AA63" s="83"/>
      <c r="AB63" s="83"/>
      <c r="AC63" s="82"/>
      <c r="AD63" s="82"/>
      <c r="AE63" s="82"/>
      <c r="AF63" s="82"/>
      <c r="AG63" s="82"/>
      <c r="AH63" s="82"/>
      <c r="AI63" s="56">
        <f t="shared" si="4"/>
        <v>0</v>
      </c>
      <c r="AJ63" s="83"/>
      <c r="AK63" s="83"/>
      <c r="AL63" s="83"/>
      <c r="AM63" s="83"/>
      <c r="AN63" s="83"/>
      <c r="AO63" s="83"/>
      <c r="AP63" s="289"/>
      <c r="AQ63" s="84"/>
      <c r="AR63" s="85"/>
    </row>
    <row r="64" spans="1:44" s="43" customFormat="1" ht="15">
      <c r="A64" s="135"/>
      <c r="B64" s="44"/>
      <c r="C64" s="285"/>
      <c r="D64" s="41"/>
      <c r="E64" s="41"/>
      <c r="F64" s="79"/>
      <c r="G64" s="79"/>
      <c r="H64" s="78"/>
      <c r="I64" s="44"/>
      <c r="J64" s="90"/>
      <c r="K64" s="42"/>
      <c r="L64" s="290">
        <f t="shared" si="2"/>
        <v>0</v>
      </c>
      <c r="M64" s="223"/>
      <c r="N64" s="80"/>
      <c r="O64" s="81"/>
      <c r="P64" s="82"/>
      <c r="Q64" s="82"/>
      <c r="R64" s="82"/>
      <c r="S64" s="82"/>
      <c r="T64" s="82"/>
      <c r="U64" s="82"/>
      <c r="V64" s="56">
        <f t="shared" si="3"/>
        <v>0</v>
      </c>
      <c r="W64" s="83"/>
      <c r="X64" s="83"/>
      <c r="Y64" s="83"/>
      <c r="Z64" s="83"/>
      <c r="AA64" s="83"/>
      <c r="AB64" s="83"/>
      <c r="AC64" s="82"/>
      <c r="AD64" s="82"/>
      <c r="AE64" s="82"/>
      <c r="AF64" s="82"/>
      <c r="AG64" s="82"/>
      <c r="AH64" s="82"/>
      <c r="AI64" s="56">
        <f t="shared" si="4"/>
        <v>0</v>
      </c>
      <c r="AJ64" s="83"/>
      <c r="AK64" s="83"/>
      <c r="AL64" s="83"/>
      <c r="AM64" s="83"/>
      <c r="AN64" s="83"/>
      <c r="AO64" s="83"/>
      <c r="AP64" s="289"/>
      <c r="AQ64" s="84"/>
      <c r="AR64" s="85"/>
    </row>
    <row r="65" spans="1:44" s="43" customFormat="1" ht="15">
      <c r="A65" s="135"/>
      <c r="B65" s="44"/>
      <c r="C65" s="285"/>
      <c r="D65" s="41"/>
      <c r="E65" s="41"/>
      <c r="F65" s="79"/>
      <c r="G65" s="79"/>
      <c r="H65" s="78"/>
      <c r="I65" s="44"/>
      <c r="J65" s="90"/>
      <c r="K65" s="42"/>
      <c r="L65" s="290">
        <f t="shared" si="2"/>
        <v>0</v>
      </c>
      <c r="M65" s="223"/>
      <c r="N65" s="80"/>
      <c r="O65" s="81"/>
      <c r="P65" s="82"/>
      <c r="Q65" s="82"/>
      <c r="R65" s="82"/>
      <c r="S65" s="82"/>
      <c r="T65" s="82"/>
      <c r="U65" s="82"/>
      <c r="V65" s="56">
        <f t="shared" si="3"/>
        <v>0</v>
      </c>
      <c r="W65" s="83"/>
      <c r="X65" s="83"/>
      <c r="Y65" s="83"/>
      <c r="Z65" s="83"/>
      <c r="AA65" s="83"/>
      <c r="AB65" s="83"/>
      <c r="AC65" s="82"/>
      <c r="AD65" s="82"/>
      <c r="AE65" s="82"/>
      <c r="AF65" s="82"/>
      <c r="AG65" s="82"/>
      <c r="AH65" s="82"/>
      <c r="AI65" s="56">
        <f t="shared" si="4"/>
        <v>0</v>
      </c>
      <c r="AJ65" s="83"/>
      <c r="AK65" s="83"/>
      <c r="AL65" s="83"/>
      <c r="AM65" s="83"/>
      <c r="AN65" s="83"/>
      <c r="AO65" s="83"/>
      <c r="AP65" s="289"/>
      <c r="AQ65" s="84"/>
      <c r="AR65" s="85"/>
    </row>
    <row r="66" spans="1:44" s="43" customFormat="1" ht="15">
      <c r="A66" s="135"/>
      <c r="B66" s="44"/>
      <c r="C66" s="285"/>
      <c r="D66" s="41"/>
      <c r="E66" s="41"/>
      <c r="F66" s="79"/>
      <c r="G66" s="79"/>
      <c r="H66" s="78"/>
      <c r="I66" s="44"/>
      <c r="J66" s="90"/>
      <c r="K66" s="42"/>
      <c r="L66" s="290">
        <f t="shared" si="2"/>
        <v>0</v>
      </c>
      <c r="M66" s="223"/>
      <c r="N66" s="80"/>
      <c r="O66" s="81"/>
      <c r="P66" s="82"/>
      <c r="Q66" s="82"/>
      <c r="R66" s="82"/>
      <c r="S66" s="82"/>
      <c r="T66" s="82"/>
      <c r="U66" s="82"/>
      <c r="V66" s="56">
        <f t="shared" si="3"/>
        <v>0</v>
      </c>
      <c r="W66" s="83"/>
      <c r="X66" s="83"/>
      <c r="Y66" s="83"/>
      <c r="Z66" s="83"/>
      <c r="AA66" s="83"/>
      <c r="AB66" s="83"/>
      <c r="AC66" s="82"/>
      <c r="AD66" s="82"/>
      <c r="AE66" s="82"/>
      <c r="AF66" s="82"/>
      <c r="AG66" s="82"/>
      <c r="AH66" s="82"/>
      <c r="AI66" s="56">
        <f t="shared" si="4"/>
        <v>0</v>
      </c>
      <c r="AJ66" s="83"/>
      <c r="AK66" s="83"/>
      <c r="AL66" s="83"/>
      <c r="AM66" s="83"/>
      <c r="AN66" s="83"/>
      <c r="AO66" s="83"/>
      <c r="AP66" s="289"/>
      <c r="AQ66" s="84"/>
      <c r="AR66" s="85"/>
    </row>
    <row r="67" spans="1:44" s="43" customFormat="1" ht="15">
      <c r="A67" s="135"/>
      <c r="B67" s="44"/>
      <c r="C67" s="285"/>
      <c r="D67" s="41"/>
      <c r="E67" s="41"/>
      <c r="F67" s="79"/>
      <c r="G67" s="79"/>
      <c r="H67" s="78"/>
      <c r="I67" s="44"/>
      <c r="J67" s="90"/>
      <c r="K67" s="42"/>
      <c r="L67" s="290">
        <f t="shared" si="2"/>
        <v>0</v>
      </c>
      <c r="M67" s="223"/>
      <c r="N67" s="80"/>
      <c r="O67" s="81"/>
      <c r="P67" s="82"/>
      <c r="Q67" s="82"/>
      <c r="R67" s="82"/>
      <c r="S67" s="82"/>
      <c r="T67" s="82"/>
      <c r="U67" s="82"/>
      <c r="V67" s="56">
        <f t="shared" si="3"/>
        <v>0</v>
      </c>
      <c r="W67" s="83"/>
      <c r="X67" s="83"/>
      <c r="Y67" s="83"/>
      <c r="Z67" s="83"/>
      <c r="AA67" s="83"/>
      <c r="AB67" s="83"/>
      <c r="AC67" s="82"/>
      <c r="AD67" s="82"/>
      <c r="AE67" s="82"/>
      <c r="AF67" s="82"/>
      <c r="AG67" s="82"/>
      <c r="AH67" s="82"/>
      <c r="AI67" s="56">
        <f t="shared" si="4"/>
        <v>0</v>
      </c>
      <c r="AJ67" s="83"/>
      <c r="AK67" s="83"/>
      <c r="AL67" s="83"/>
      <c r="AM67" s="83"/>
      <c r="AN67" s="83"/>
      <c r="AO67" s="83"/>
      <c r="AP67" s="289"/>
      <c r="AQ67" s="84"/>
      <c r="AR67" s="85"/>
    </row>
    <row r="68" spans="1:44" s="43" customFormat="1" ht="15">
      <c r="A68" s="135"/>
      <c r="B68" s="44"/>
      <c r="C68" s="285"/>
      <c r="D68" s="41"/>
      <c r="E68" s="41"/>
      <c r="F68" s="79"/>
      <c r="G68" s="79"/>
      <c r="H68" s="78"/>
      <c r="I68" s="44"/>
      <c r="J68" s="90"/>
      <c r="K68" s="42"/>
      <c r="L68" s="290">
        <f t="shared" si="2"/>
        <v>0</v>
      </c>
      <c r="M68" s="223"/>
      <c r="N68" s="80"/>
      <c r="O68" s="81"/>
      <c r="P68" s="82"/>
      <c r="Q68" s="82"/>
      <c r="R68" s="82"/>
      <c r="S68" s="82"/>
      <c r="T68" s="82"/>
      <c r="U68" s="82"/>
      <c r="V68" s="56">
        <f t="shared" si="3"/>
        <v>0</v>
      </c>
      <c r="W68" s="83"/>
      <c r="X68" s="83"/>
      <c r="Y68" s="83"/>
      <c r="Z68" s="83"/>
      <c r="AA68" s="83"/>
      <c r="AB68" s="83"/>
      <c r="AC68" s="82"/>
      <c r="AD68" s="82"/>
      <c r="AE68" s="82"/>
      <c r="AF68" s="82"/>
      <c r="AG68" s="82"/>
      <c r="AH68" s="82"/>
      <c r="AI68" s="56">
        <f t="shared" si="4"/>
        <v>0</v>
      </c>
      <c r="AJ68" s="83"/>
      <c r="AK68" s="83"/>
      <c r="AL68" s="83"/>
      <c r="AM68" s="83"/>
      <c r="AN68" s="83"/>
      <c r="AO68" s="83"/>
      <c r="AP68" s="289"/>
      <c r="AQ68" s="84"/>
      <c r="AR68" s="85"/>
    </row>
    <row r="69" spans="1:44" s="43" customFormat="1" ht="15">
      <c r="A69" s="135"/>
      <c r="B69" s="44"/>
      <c r="C69" s="285"/>
      <c r="D69" s="41"/>
      <c r="E69" s="41"/>
      <c r="F69" s="79"/>
      <c r="G69" s="79"/>
      <c r="H69" s="78"/>
      <c r="I69" s="44"/>
      <c r="J69" s="90"/>
      <c r="K69" s="42"/>
      <c r="L69" s="290">
        <f t="shared" si="2"/>
        <v>0</v>
      </c>
      <c r="M69" s="223"/>
      <c r="N69" s="80"/>
      <c r="O69" s="81"/>
      <c r="P69" s="82"/>
      <c r="Q69" s="82"/>
      <c r="R69" s="82"/>
      <c r="S69" s="82"/>
      <c r="T69" s="82"/>
      <c r="U69" s="82"/>
      <c r="V69" s="56">
        <f t="shared" si="3"/>
        <v>0</v>
      </c>
      <c r="W69" s="83"/>
      <c r="X69" s="83"/>
      <c r="Y69" s="83"/>
      <c r="Z69" s="83"/>
      <c r="AA69" s="83"/>
      <c r="AB69" s="83"/>
      <c r="AC69" s="82"/>
      <c r="AD69" s="82"/>
      <c r="AE69" s="82"/>
      <c r="AF69" s="82"/>
      <c r="AG69" s="82"/>
      <c r="AH69" s="82"/>
      <c r="AI69" s="56">
        <f t="shared" si="4"/>
        <v>0</v>
      </c>
      <c r="AJ69" s="83"/>
      <c r="AK69" s="83"/>
      <c r="AL69" s="83"/>
      <c r="AM69" s="83"/>
      <c r="AN69" s="83"/>
      <c r="AO69" s="83"/>
      <c r="AP69" s="289"/>
      <c r="AQ69" s="84"/>
      <c r="AR69" s="85"/>
    </row>
    <row r="70" spans="1:44" s="43" customFormat="1" ht="15">
      <c r="A70" s="135"/>
      <c r="B70" s="44"/>
      <c r="C70" s="285"/>
      <c r="D70" s="41"/>
      <c r="E70" s="41"/>
      <c r="F70" s="79"/>
      <c r="G70" s="79"/>
      <c r="H70" s="78"/>
      <c r="I70" s="44"/>
      <c r="J70" s="90"/>
      <c r="K70" s="42"/>
      <c r="L70" s="290">
        <f t="shared" si="2"/>
        <v>0</v>
      </c>
      <c r="M70" s="223"/>
      <c r="N70" s="80"/>
      <c r="O70" s="81"/>
      <c r="P70" s="82"/>
      <c r="Q70" s="82"/>
      <c r="R70" s="82"/>
      <c r="S70" s="82"/>
      <c r="T70" s="82"/>
      <c r="U70" s="82"/>
      <c r="V70" s="56">
        <f t="shared" si="3"/>
        <v>0</v>
      </c>
      <c r="W70" s="83"/>
      <c r="X70" s="83"/>
      <c r="Y70" s="83"/>
      <c r="Z70" s="83"/>
      <c r="AA70" s="83"/>
      <c r="AB70" s="83"/>
      <c r="AC70" s="82"/>
      <c r="AD70" s="82"/>
      <c r="AE70" s="82"/>
      <c r="AF70" s="82"/>
      <c r="AG70" s="82"/>
      <c r="AH70" s="82"/>
      <c r="AI70" s="56">
        <f t="shared" si="4"/>
        <v>0</v>
      </c>
      <c r="AJ70" s="83"/>
      <c r="AK70" s="83"/>
      <c r="AL70" s="83"/>
      <c r="AM70" s="83"/>
      <c r="AN70" s="83"/>
      <c r="AO70" s="83"/>
      <c r="AP70" s="289"/>
      <c r="AQ70" s="84"/>
      <c r="AR70" s="85"/>
    </row>
    <row r="71" spans="1:44" s="43" customFormat="1" ht="15">
      <c r="A71" s="135"/>
      <c r="B71" s="44"/>
      <c r="C71" s="285"/>
      <c r="D71" s="41"/>
      <c r="E71" s="41"/>
      <c r="F71" s="79"/>
      <c r="G71" s="79"/>
      <c r="H71" s="78"/>
      <c r="I71" s="44"/>
      <c r="J71" s="90"/>
      <c r="K71" s="42"/>
      <c r="L71" s="290">
        <f t="shared" si="2"/>
        <v>0</v>
      </c>
      <c r="M71" s="223"/>
      <c r="N71" s="80"/>
      <c r="O71" s="81"/>
      <c r="P71" s="82"/>
      <c r="Q71" s="82"/>
      <c r="R71" s="82"/>
      <c r="S71" s="82"/>
      <c r="T71" s="82"/>
      <c r="U71" s="82"/>
      <c r="V71" s="56">
        <f t="shared" si="3"/>
        <v>0</v>
      </c>
      <c r="W71" s="83"/>
      <c r="X71" s="83"/>
      <c r="Y71" s="83"/>
      <c r="Z71" s="83"/>
      <c r="AA71" s="83"/>
      <c r="AB71" s="83"/>
      <c r="AC71" s="82"/>
      <c r="AD71" s="82"/>
      <c r="AE71" s="82"/>
      <c r="AF71" s="82"/>
      <c r="AG71" s="82"/>
      <c r="AH71" s="82"/>
      <c r="AI71" s="56">
        <f t="shared" si="4"/>
        <v>0</v>
      </c>
      <c r="AJ71" s="83"/>
      <c r="AK71" s="83"/>
      <c r="AL71" s="83"/>
      <c r="AM71" s="83"/>
      <c r="AN71" s="83"/>
      <c r="AO71" s="83"/>
      <c r="AP71" s="289"/>
      <c r="AQ71" s="84"/>
      <c r="AR71" s="85"/>
    </row>
    <row r="72" spans="1:44" s="43" customFormat="1" ht="15">
      <c r="A72" s="135"/>
      <c r="B72" s="44"/>
      <c r="C72" s="285"/>
      <c r="D72" s="41"/>
      <c r="E72" s="41"/>
      <c r="F72" s="79"/>
      <c r="G72" s="79"/>
      <c r="H72" s="78"/>
      <c r="I72" s="44"/>
      <c r="J72" s="90"/>
      <c r="K72" s="42"/>
      <c r="L72" s="290">
        <f t="shared" si="2"/>
        <v>0</v>
      </c>
      <c r="M72" s="223"/>
      <c r="N72" s="80"/>
      <c r="O72" s="81"/>
      <c r="P72" s="82"/>
      <c r="Q72" s="82"/>
      <c r="R72" s="82"/>
      <c r="S72" s="82"/>
      <c r="T72" s="82"/>
      <c r="U72" s="82"/>
      <c r="V72" s="56">
        <f t="shared" si="3"/>
        <v>0</v>
      </c>
      <c r="W72" s="83"/>
      <c r="X72" s="83"/>
      <c r="Y72" s="83"/>
      <c r="Z72" s="83"/>
      <c r="AA72" s="83"/>
      <c r="AB72" s="83"/>
      <c r="AC72" s="82"/>
      <c r="AD72" s="82"/>
      <c r="AE72" s="82"/>
      <c r="AF72" s="82"/>
      <c r="AG72" s="82"/>
      <c r="AH72" s="82"/>
      <c r="AI72" s="56">
        <f t="shared" si="4"/>
        <v>0</v>
      </c>
      <c r="AJ72" s="83"/>
      <c r="AK72" s="83"/>
      <c r="AL72" s="83"/>
      <c r="AM72" s="83"/>
      <c r="AN72" s="83"/>
      <c r="AO72" s="83"/>
      <c r="AP72" s="289"/>
      <c r="AQ72" s="84"/>
      <c r="AR72" s="85"/>
    </row>
    <row r="73" spans="1:44" s="43" customFormat="1" ht="15">
      <c r="A73" s="135"/>
      <c r="B73" s="44"/>
      <c r="C73" s="285"/>
      <c r="D73" s="41"/>
      <c r="E73" s="41"/>
      <c r="F73" s="79"/>
      <c r="G73" s="79"/>
      <c r="H73" s="78"/>
      <c r="I73" s="44"/>
      <c r="J73" s="90"/>
      <c r="K73" s="42"/>
      <c r="L73" s="290">
        <f aca="true" t="shared" si="5" ref="L73:L87">J73-K73</f>
        <v>0</v>
      </c>
      <c r="M73" s="223"/>
      <c r="N73" s="80"/>
      <c r="O73" s="81"/>
      <c r="P73" s="82"/>
      <c r="Q73" s="82"/>
      <c r="R73" s="82"/>
      <c r="S73" s="82"/>
      <c r="T73" s="82"/>
      <c r="U73" s="82"/>
      <c r="V73" s="56">
        <f aca="true" t="shared" si="6" ref="V73:V87">SUM(W73:AB73)</f>
        <v>0</v>
      </c>
      <c r="W73" s="83"/>
      <c r="X73" s="83"/>
      <c r="Y73" s="83"/>
      <c r="Z73" s="83"/>
      <c r="AA73" s="83"/>
      <c r="AB73" s="83"/>
      <c r="AC73" s="82"/>
      <c r="AD73" s="82"/>
      <c r="AE73" s="82"/>
      <c r="AF73" s="82"/>
      <c r="AG73" s="82"/>
      <c r="AH73" s="82"/>
      <c r="AI73" s="56">
        <f aca="true" t="shared" si="7" ref="AI73:AI87">SUM(AJ73:AO73)</f>
        <v>0</v>
      </c>
      <c r="AJ73" s="83"/>
      <c r="AK73" s="83"/>
      <c r="AL73" s="83"/>
      <c r="AM73" s="83"/>
      <c r="AN73" s="83"/>
      <c r="AO73" s="83"/>
      <c r="AP73" s="289"/>
      <c r="AQ73" s="84"/>
      <c r="AR73" s="85"/>
    </row>
    <row r="74" spans="1:44" s="43" customFormat="1" ht="15">
      <c r="A74" s="135"/>
      <c r="B74" s="44"/>
      <c r="C74" s="285"/>
      <c r="D74" s="41"/>
      <c r="E74" s="41"/>
      <c r="F74" s="79"/>
      <c r="G74" s="79"/>
      <c r="H74" s="78"/>
      <c r="I74" s="44"/>
      <c r="J74" s="90"/>
      <c r="K74" s="42"/>
      <c r="L74" s="290">
        <f t="shared" si="5"/>
        <v>0</v>
      </c>
      <c r="M74" s="223"/>
      <c r="N74" s="80"/>
      <c r="O74" s="81"/>
      <c r="P74" s="82"/>
      <c r="Q74" s="82"/>
      <c r="R74" s="82"/>
      <c r="S74" s="82"/>
      <c r="T74" s="82"/>
      <c r="U74" s="82"/>
      <c r="V74" s="56">
        <f t="shared" si="6"/>
        <v>0</v>
      </c>
      <c r="W74" s="83"/>
      <c r="X74" s="83"/>
      <c r="Y74" s="83"/>
      <c r="Z74" s="83"/>
      <c r="AA74" s="83"/>
      <c r="AB74" s="83"/>
      <c r="AC74" s="82"/>
      <c r="AD74" s="82"/>
      <c r="AE74" s="82"/>
      <c r="AF74" s="82"/>
      <c r="AG74" s="82"/>
      <c r="AH74" s="82"/>
      <c r="AI74" s="56">
        <f t="shared" si="7"/>
        <v>0</v>
      </c>
      <c r="AJ74" s="83"/>
      <c r="AK74" s="83"/>
      <c r="AL74" s="83"/>
      <c r="AM74" s="83"/>
      <c r="AN74" s="83"/>
      <c r="AO74" s="83"/>
      <c r="AP74" s="289"/>
      <c r="AQ74" s="84"/>
      <c r="AR74" s="85"/>
    </row>
    <row r="75" spans="1:44" s="43" customFormat="1" ht="15">
      <c r="A75" s="135"/>
      <c r="B75" s="44"/>
      <c r="C75" s="285"/>
      <c r="D75" s="41"/>
      <c r="E75" s="41"/>
      <c r="F75" s="79"/>
      <c r="G75" s="79"/>
      <c r="H75" s="78"/>
      <c r="I75" s="44"/>
      <c r="J75" s="90"/>
      <c r="K75" s="42"/>
      <c r="L75" s="290">
        <f t="shared" si="5"/>
        <v>0</v>
      </c>
      <c r="M75" s="223"/>
      <c r="N75" s="80"/>
      <c r="O75" s="81"/>
      <c r="P75" s="82"/>
      <c r="Q75" s="82"/>
      <c r="R75" s="82"/>
      <c r="S75" s="82"/>
      <c r="T75" s="82"/>
      <c r="U75" s="82"/>
      <c r="V75" s="56">
        <f t="shared" si="6"/>
        <v>0</v>
      </c>
      <c r="W75" s="83"/>
      <c r="X75" s="83"/>
      <c r="Y75" s="83"/>
      <c r="Z75" s="83"/>
      <c r="AA75" s="83"/>
      <c r="AB75" s="83"/>
      <c r="AC75" s="82"/>
      <c r="AD75" s="82"/>
      <c r="AE75" s="82"/>
      <c r="AF75" s="82"/>
      <c r="AG75" s="82"/>
      <c r="AH75" s="82"/>
      <c r="AI75" s="56">
        <f t="shared" si="7"/>
        <v>0</v>
      </c>
      <c r="AJ75" s="83"/>
      <c r="AK75" s="83"/>
      <c r="AL75" s="83"/>
      <c r="AM75" s="83"/>
      <c r="AN75" s="83"/>
      <c r="AO75" s="83"/>
      <c r="AP75" s="289"/>
      <c r="AQ75" s="84"/>
      <c r="AR75" s="85"/>
    </row>
    <row r="76" spans="1:44" s="43" customFormat="1" ht="15">
      <c r="A76" s="135"/>
      <c r="B76" s="44"/>
      <c r="C76" s="285"/>
      <c r="D76" s="41"/>
      <c r="E76" s="41"/>
      <c r="F76" s="79"/>
      <c r="G76" s="79"/>
      <c r="H76" s="78"/>
      <c r="I76" s="44"/>
      <c r="J76" s="90"/>
      <c r="K76" s="42"/>
      <c r="L76" s="290">
        <f t="shared" si="5"/>
        <v>0</v>
      </c>
      <c r="M76" s="223"/>
      <c r="N76" s="80"/>
      <c r="O76" s="81"/>
      <c r="P76" s="82"/>
      <c r="Q76" s="82"/>
      <c r="R76" s="82"/>
      <c r="S76" s="82"/>
      <c r="T76" s="82"/>
      <c r="U76" s="82"/>
      <c r="V76" s="56">
        <f t="shared" si="6"/>
        <v>0</v>
      </c>
      <c r="W76" s="83"/>
      <c r="X76" s="83"/>
      <c r="Y76" s="83"/>
      <c r="Z76" s="83"/>
      <c r="AA76" s="83"/>
      <c r="AB76" s="83"/>
      <c r="AC76" s="82"/>
      <c r="AD76" s="82"/>
      <c r="AE76" s="82"/>
      <c r="AF76" s="82"/>
      <c r="AG76" s="82"/>
      <c r="AH76" s="82"/>
      <c r="AI76" s="56">
        <f t="shared" si="7"/>
        <v>0</v>
      </c>
      <c r="AJ76" s="83"/>
      <c r="AK76" s="83"/>
      <c r="AL76" s="83"/>
      <c r="AM76" s="83"/>
      <c r="AN76" s="83"/>
      <c r="AO76" s="83"/>
      <c r="AP76" s="289"/>
      <c r="AQ76" s="84"/>
      <c r="AR76" s="85"/>
    </row>
    <row r="77" spans="1:44" s="43" customFormat="1" ht="15">
      <c r="A77" s="135"/>
      <c r="B77" s="44"/>
      <c r="C77" s="285"/>
      <c r="D77" s="41"/>
      <c r="E77" s="41"/>
      <c r="F77" s="79"/>
      <c r="G77" s="79"/>
      <c r="H77" s="78"/>
      <c r="I77" s="44"/>
      <c r="J77" s="90"/>
      <c r="K77" s="42"/>
      <c r="L77" s="290">
        <f t="shared" si="5"/>
        <v>0</v>
      </c>
      <c r="M77" s="223"/>
      <c r="N77" s="80"/>
      <c r="O77" s="81"/>
      <c r="P77" s="82"/>
      <c r="Q77" s="82"/>
      <c r="R77" s="82"/>
      <c r="S77" s="82"/>
      <c r="T77" s="82"/>
      <c r="U77" s="82"/>
      <c r="V77" s="56">
        <f t="shared" si="6"/>
        <v>0</v>
      </c>
      <c r="W77" s="83"/>
      <c r="X77" s="83"/>
      <c r="Y77" s="83"/>
      <c r="Z77" s="83"/>
      <c r="AA77" s="83"/>
      <c r="AB77" s="83"/>
      <c r="AC77" s="82"/>
      <c r="AD77" s="82"/>
      <c r="AE77" s="82"/>
      <c r="AF77" s="82"/>
      <c r="AG77" s="82"/>
      <c r="AH77" s="82"/>
      <c r="AI77" s="56">
        <f t="shared" si="7"/>
        <v>0</v>
      </c>
      <c r="AJ77" s="83"/>
      <c r="AK77" s="83"/>
      <c r="AL77" s="83"/>
      <c r="AM77" s="83"/>
      <c r="AN77" s="83"/>
      <c r="AO77" s="83"/>
      <c r="AP77" s="289"/>
      <c r="AQ77" s="84"/>
      <c r="AR77" s="85"/>
    </row>
    <row r="78" spans="1:44" s="43" customFormat="1" ht="15">
      <c r="A78" s="135"/>
      <c r="B78" s="44"/>
      <c r="C78" s="285"/>
      <c r="D78" s="41"/>
      <c r="E78" s="41"/>
      <c r="F78" s="79"/>
      <c r="G78" s="79"/>
      <c r="H78" s="78"/>
      <c r="I78" s="44"/>
      <c r="J78" s="90"/>
      <c r="K78" s="42"/>
      <c r="L78" s="290">
        <f t="shared" si="5"/>
        <v>0</v>
      </c>
      <c r="M78" s="223"/>
      <c r="N78" s="80"/>
      <c r="O78" s="81"/>
      <c r="P78" s="82"/>
      <c r="Q78" s="82"/>
      <c r="R78" s="82"/>
      <c r="S78" s="82"/>
      <c r="T78" s="82"/>
      <c r="U78" s="82"/>
      <c r="V78" s="56">
        <f t="shared" si="6"/>
        <v>0</v>
      </c>
      <c r="W78" s="83"/>
      <c r="X78" s="83"/>
      <c r="Y78" s="83"/>
      <c r="Z78" s="83"/>
      <c r="AA78" s="83"/>
      <c r="AB78" s="83"/>
      <c r="AC78" s="82"/>
      <c r="AD78" s="82"/>
      <c r="AE78" s="82"/>
      <c r="AF78" s="82"/>
      <c r="AG78" s="82"/>
      <c r="AH78" s="82"/>
      <c r="AI78" s="56">
        <f t="shared" si="7"/>
        <v>0</v>
      </c>
      <c r="AJ78" s="83"/>
      <c r="AK78" s="83"/>
      <c r="AL78" s="83"/>
      <c r="AM78" s="83"/>
      <c r="AN78" s="83"/>
      <c r="AO78" s="83"/>
      <c r="AP78" s="289"/>
      <c r="AQ78" s="84"/>
      <c r="AR78" s="85"/>
    </row>
    <row r="79" spans="1:44" s="43" customFormat="1" ht="15">
      <c r="A79" s="135"/>
      <c r="B79" s="44"/>
      <c r="C79" s="285"/>
      <c r="D79" s="41"/>
      <c r="E79" s="41"/>
      <c r="F79" s="79"/>
      <c r="G79" s="79"/>
      <c r="H79" s="78"/>
      <c r="I79" s="44"/>
      <c r="J79" s="90"/>
      <c r="K79" s="42"/>
      <c r="L79" s="290">
        <f t="shared" si="5"/>
        <v>0</v>
      </c>
      <c r="M79" s="223"/>
      <c r="N79" s="80"/>
      <c r="O79" s="81"/>
      <c r="P79" s="82"/>
      <c r="Q79" s="82"/>
      <c r="R79" s="82"/>
      <c r="S79" s="82"/>
      <c r="T79" s="82"/>
      <c r="U79" s="82"/>
      <c r="V79" s="56">
        <f t="shared" si="6"/>
        <v>0</v>
      </c>
      <c r="W79" s="83"/>
      <c r="X79" s="83"/>
      <c r="Y79" s="83"/>
      <c r="Z79" s="83"/>
      <c r="AA79" s="83"/>
      <c r="AB79" s="83"/>
      <c r="AC79" s="82"/>
      <c r="AD79" s="82"/>
      <c r="AE79" s="82"/>
      <c r="AF79" s="82"/>
      <c r="AG79" s="82"/>
      <c r="AH79" s="82"/>
      <c r="AI79" s="56">
        <f t="shared" si="7"/>
        <v>0</v>
      </c>
      <c r="AJ79" s="83"/>
      <c r="AK79" s="83"/>
      <c r="AL79" s="83"/>
      <c r="AM79" s="83"/>
      <c r="AN79" s="83"/>
      <c r="AO79" s="83"/>
      <c r="AP79" s="289"/>
      <c r="AQ79" s="84"/>
      <c r="AR79" s="85"/>
    </row>
    <row r="80" spans="1:44" s="43" customFormat="1" ht="15">
      <c r="A80" s="135"/>
      <c r="B80" s="44"/>
      <c r="C80" s="285"/>
      <c r="D80" s="41"/>
      <c r="E80" s="41"/>
      <c r="F80" s="79"/>
      <c r="G80" s="79"/>
      <c r="H80" s="78"/>
      <c r="I80" s="44"/>
      <c r="J80" s="90"/>
      <c r="K80" s="42"/>
      <c r="L80" s="290">
        <f t="shared" si="5"/>
        <v>0</v>
      </c>
      <c r="M80" s="223"/>
      <c r="N80" s="80"/>
      <c r="O80" s="81"/>
      <c r="P80" s="82"/>
      <c r="Q80" s="82"/>
      <c r="R80" s="82"/>
      <c r="S80" s="82"/>
      <c r="T80" s="82"/>
      <c r="U80" s="82"/>
      <c r="V80" s="56">
        <f t="shared" si="6"/>
        <v>0</v>
      </c>
      <c r="W80" s="83"/>
      <c r="X80" s="83"/>
      <c r="Y80" s="83"/>
      <c r="Z80" s="83"/>
      <c r="AA80" s="83"/>
      <c r="AB80" s="83"/>
      <c r="AC80" s="82"/>
      <c r="AD80" s="82"/>
      <c r="AE80" s="82"/>
      <c r="AF80" s="82"/>
      <c r="AG80" s="82"/>
      <c r="AH80" s="82"/>
      <c r="AI80" s="56">
        <f t="shared" si="7"/>
        <v>0</v>
      </c>
      <c r="AJ80" s="83"/>
      <c r="AK80" s="83"/>
      <c r="AL80" s="83"/>
      <c r="AM80" s="83"/>
      <c r="AN80" s="83"/>
      <c r="AO80" s="83"/>
      <c r="AP80" s="289"/>
      <c r="AQ80" s="84"/>
      <c r="AR80" s="85"/>
    </row>
    <row r="81" spans="1:44" s="43" customFormat="1" ht="15">
      <c r="A81" s="135"/>
      <c r="B81" s="44"/>
      <c r="C81" s="285"/>
      <c r="D81" s="41"/>
      <c r="E81" s="41"/>
      <c r="F81" s="79"/>
      <c r="G81" s="79"/>
      <c r="H81" s="78"/>
      <c r="I81" s="44"/>
      <c r="J81" s="90"/>
      <c r="K81" s="42"/>
      <c r="L81" s="290">
        <f t="shared" si="5"/>
        <v>0</v>
      </c>
      <c r="M81" s="223"/>
      <c r="N81" s="80"/>
      <c r="O81" s="81"/>
      <c r="P81" s="82"/>
      <c r="Q81" s="82"/>
      <c r="R81" s="82"/>
      <c r="S81" s="82"/>
      <c r="T81" s="82"/>
      <c r="U81" s="82"/>
      <c r="V81" s="56">
        <f t="shared" si="6"/>
        <v>0</v>
      </c>
      <c r="W81" s="83"/>
      <c r="X81" s="83"/>
      <c r="Y81" s="83"/>
      <c r="Z81" s="83"/>
      <c r="AA81" s="83"/>
      <c r="AB81" s="83"/>
      <c r="AC81" s="82"/>
      <c r="AD81" s="82"/>
      <c r="AE81" s="82"/>
      <c r="AF81" s="82"/>
      <c r="AG81" s="82"/>
      <c r="AH81" s="82"/>
      <c r="AI81" s="56">
        <f t="shared" si="7"/>
        <v>0</v>
      </c>
      <c r="AJ81" s="83"/>
      <c r="AK81" s="83"/>
      <c r="AL81" s="83"/>
      <c r="AM81" s="83"/>
      <c r="AN81" s="83"/>
      <c r="AO81" s="83"/>
      <c r="AP81" s="289"/>
      <c r="AQ81" s="84"/>
      <c r="AR81" s="85"/>
    </row>
    <row r="82" spans="1:44" s="43" customFormat="1" ht="15">
      <c r="A82" s="135"/>
      <c r="B82" s="44"/>
      <c r="C82" s="285"/>
      <c r="D82" s="41"/>
      <c r="E82" s="41"/>
      <c r="F82" s="79"/>
      <c r="G82" s="79"/>
      <c r="H82" s="78"/>
      <c r="I82" s="44"/>
      <c r="J82" s="90"/>
      <c r="K82" s="42"/>
      <c r="L82" s="290">
        <f t="shared" si="5"/>
        <v>0</v>
      </c>
      <c r="M82" s="223"/>
      <c r="N82" s="80"/>
      <c r="O82" s="81"/>
      <c r="P82" s="82"/>
      <c r="Q82" s="82"/>
      <c r="R82" s="82"/>
      <c r="S82" s="82"/>
      <c r="T82" s="82"/>
      <c r="U82" s="82"/>
      <c r="V82" s="56">
        <f t="shared" si="6"/>
        <v>0</v>
      </c>
      <c r="W82" s="83"/>
      <c r="X82" s="83"/>
      <c r="Y82" s="83"/>
      <c r="Z82" s="83"/>
      <c r="AA82" s="83"/>
      <c r="AB82" s="83"/>
      <c r="AC82" s="82"/>
      <c r="AD82" s="82"/>
      <c r="AE82" s="82"/>
      <c r="AF82" s="82"/>
      <c r="AG82" s="82"/>
      <c r="AH82" s="82"/>
      <c r="AI82" s="56">
        <f t="shared" si="7"/>
        <v>0</v>
      </c>
      <c r="AJ82" s="83"/>
      <c r="AK82" s="83"/>
      <c r="AL82" s="83"/>
      <c r="AM82" s="83"/>
      <c r="AN82" s="83"/>
      <c r="AO82" s="83"/>
      <c r="AP82" s="289"/>
      <c r="AQ82" s="84"/>
      <c r="AR82" s="85"/>
    </row>
    <row r="83" spans="1:44" s="43" customFormat="1" ht="15">
      <c r="A83" s="135"/>
      <c r="B83" s="44"/>
      <c r="C83" s="285"/>
      <c r="D83" s="41"/>
      <c r="E83" s="41"/>
      <c r="F83" s="79"/>
      <c r="G83" s="79"/>
      <c r="H83" s="78"/>
      <c r="I83" s="44"/>
      <c r="J83" s="90"/>
      <c r="K83" s="42"/>
      <c r="L83" s="290">
        <f t="shared" si="5"/>
        <v>0</v>
      </c>
      <c r="M83" s="223"/>
      <c r="N83" s="80"/>
      <c r="O83" s="81"/>
      <c r="P83" s="82"/>
      <c r="Q83" s="82"/>
      <c r="R83" s="82"/>
      <c r="S83" s="82"/>
      <c r="T83" s="82"/>
      <c r="U83" s="82"/>
      <c r="V83" s="56">
        <f t="shared" si="6"/>
        <v>0</v>
      </c>
      <c r="W83" s="83"/>
      <c r="X83" s="83"/>
      <c r="Y83" s="83"/>
      <c r="Z83" s="83"/>
      <c r="AA83" s="83"/>
      <c r="AB83" s="83"/>
      <c r="AC83" s="82"/>
      <c r="AD83" s="82"/>
      <c r="AE83" s="82"/>
      <c r="AF83" s="82"/>
      <c r="AG83" s="82"/>
      <c r="AH83" s="82"/>
      <c r="AI83" s="56">
        <f t="shared" si="7"/>
        <v>0</v>
      </c>
      <c r="AJ83" s="83"/>
      <c r="AK83" s="83"/>
      <c r="AL83" s="83"/>
      <c r="AM83" s="83"/>
      <c r="AN83" s="83"/>
      <c r="AO83" s="83"/>
      <c r="AP83" s="289"/>
      <c r="AQ83" s="84"/>
      <c r="AR83" s="85"/>
    </row>
    <row r="84" spans="1:44" s="43" customFormat="1" ht="15">
      <c r="A84" s="135"/>
      <c r="B84" s="44"/>
      <c r="C84" s="285"/>
      <c r="D84" s="41"/>
      <c r="E84" s="41"/>
      <c r="F84" s="79"/>
      <c r="G84" s="79"/>
      <c r="H84" s="78"/>
      <c r="I84" s="44"/>
      <c r="J84" s="90"/>
      <c r="K84" s="42"/>
      <c r="L84" s="290">
        <f t="shared" si="5"/>
        <v>0</v>
      </c>
      <c r="M84" s="223"/>
      <c r="N84" s="80"/>
      <c r="O84" s="81"/>
      <c r="P84" s="82"/>
      <c r="Q84" s="82"/>
      <c r="R84" s="82"/>
      <c r="S84" s="82"/>
      <c r="T84" s="82"/>
      <c r="U84" s="82"/>
      <c r="V84" s="56">
        <f t="shared" si="6"/>
        <v>0</v>
      </c>
      <c r="W84" s="83"/>
      <c r="X84" s="83"/>
      <c r="Y84" s="83"/>
      <c r="Z84" s="83"/>
      <c r="AA84" s="83"/>
      <c r="AB84" s="83"/>
      <c r="AC84" s="82"/>
      <c r="AD84" s="82"/>
      <c r="AE84" s="82"/>
      <c r="AF84" s="82"/>
      <c r="AG84" s="82"/>
      <c r="AH84" s="82"/>
      <c r="AI84" s="56">
        <f t="shared" si="7"/>
        <v>0</v>
      </c>
      <c r="AJ84" s="83"/>
      <c r="AK84" s="83"/>
      <c r="AL84" s="83"/>
      <c r="AM84" s="83"/>
      <c r="AN84" s="83"/>
      <c r="AO84" s="83"/>
      <c r="AP84" s="289"/>
      <c r="AQ84" s="84"/>
      <c r="AR84" s="85"/>
    </row>
    <row r="85" spans="1:44" s="43" customFormat="1" ht="15">
      <c r="A85" s="135"/>
      <c r="B85" s="44"/>
      <c r="C85" s="285"/>
      <c r="D85" s="41"/>
      <c r="E85" s="41"/>
      <c r="F85" s="79"/>
      <c r="G85" s="79"/>
      <c r="H85" s="78"/>
      <c r="I85" s="44"/>
      <c r="J85" s="90"/>
      <c r="K85" s="42"/>
      <c r="L85" s="290">
        <f t="shared" si="5"/>
        <v>0</v>
      </c>
      <c r="M85" s="223"/>
      <c r="N85" s="80"/>
      <c r="O85" s="81"/>
      <c r="P85" s="82"/>
      <c r="Q85" s="82"/>
      <c r="R85" s="82"/>
      <c r="S85" s="82"/>
      <c r="T85" s="82"/>
      <c r="U85" s="82"/>
      <c r="V85" s="56">
        <f t="shared" si="6"/>
        <v>0</v>
      </c>
      <c r="W85" s="83"/>
      <c r="X85" s="83"/>
      <c r="Y85" s="83"/>
      <c r="Z85" s="83"/>
      <c r="AA85" s="83"/>
      <c r="AB85" s="83"/>
      <c r="AC85" s="82"/>
      <c r="AD85" s="82"/>
      <c r="AE85" s="82"/>
      <c r="AF85" s="82"/>
      <c r="AG85" s="82"/>
      <c r="AH85" s="82"/>
      <c r="AI85" s="56">
        <f t="shared" si="7"/>
        <v>0</v>
      </c>
      <c r="AJ85" s="83"/>
      <c r="AK85" s="83"/>
      <c r="AL85" s="83"/>
      <c r="AM85" s="83"/>
      <c r="AN85" s="83"/>
      <c r="AO85" s="83"/>
      <c r="AP85" s="289"/>
      <c r="AQ85" s="84"/>
      <c r="AR85" s="85"/>
    </row>
    <row r="86" spans="1:44" s="43" customFormat="1" ht="15">
      <c r="A86" s="135"/>
      <c r="B86" s="44"/>
      <c r="C86" s="285"/>
      <c r="D86" s="41"/>
      <c r="E86" s="41"/>
      <c r="F86" s="79"/>
      <c r="G86" s="79"/>
      <c r="H86" s="78"/>
      <c r="I86" s="44"/>
      <c r="J86" s="90"/>
      <c r="K86" s="42"/>
      <c r="L86" s="290">
        <f t="shared" si="5"/>
        <v>0</v>
      </c>
      <c r="M86" s="223"/>
      <c r="N86" s="80"/>
      <c r="O86" s="81"/>
      <c r="P86" s="82"/>
      <c r="Q86" s="82"/>
      <c r="R86" s="82"/>
      <c r="S86" s="82"/>
      <c r="T86" s="82"/>
      <c r="U86" s="82"/>
      <c r="V86" s="56">
        <f t="shared" si="6"/>
        <v>0</v>
      </c>
      <c r="W86" s="83"/>
      <c r="X86" s="83"/>
      <c r="Y86" s="83"/>
      <c r="Z86" s="83"/>
      <c r="AA86" s="83"/>
      <c r="AB86" s="83"/>
      <c r="AC86" s="82"/>
      <c r="AD86" s="82"/>
      <c r="AE86" s="82"/>
      <c r="AF86" s="82"/>
      <c r="AG86" s="82"/>
      <c r="AH86" s="82"/>
      <c r="AI86" s="56">
        <f t="shared" si="7"/>
        <v>0</v>
      </c>
      <c r="AJ86" s="83"/>
      <c r="AK86" s="83"/>
      <c r="AL86" s="83"/>
      <c r="AM86" s="83"/>
      <c r="AN86" s="83"/>
      <c r="AO86" s="83"/>
      <c r="AP86" s="289"/>
      <c r="AQ86" s="84"/>
      <c r="AR86" s="85"/>
    </row>
    <row r="87" spans="1:44" s="43" customFormat="1" ht="15">
      <c r="A87" s="135"/>
      <c r="B87" s="44"/>
      <c r="C87" s="285"/>
      <c r="D87" s="41"/>
      <c r="E87" s="41"/>
      <c r="F87" s="79"/>
      <c r="G87" s="79"/>
      <c r="H87" s="78"/>
      <c r="I87" s="44"/>
      <c r="J87" s="90"/>
      <c r="K87" s="42"/>
      <c r="L87" s="290">
        <f t="shared" si="5"/>
        <v>0</v>
      </c>
      <c r="M87" s="223"/>
      <c r="N87" s="80"/>
      <c r="O87" s="81"/>
      <c r="P87" s="82"/>
      <c r="Q87" s="82"/>
      <c r="R87" s="82"/>
      <c r="S87" s="82"/>
      <c r="T87" s="82"/>
      <c r="U87" s="82"/>
      <c r="V87" s="56">
        <f t="shared" si="6"/>
        <v>0</v>
      </c>
      <c r="W87" s="83"/>
      <c r="X87" s="83"/>
      <c r="Y87" s="83"/>
      <c r="Z87" s="83"/>
      <c r="AA87" s="83"/>
      <c r="AB87" s="83"/>
      <c r="AC87" s="82"/>
      <c r="AD87" s="82"/>
      <c r="AE87" s="82"/>
      <c r="AF87" s="82"/>
      <c r="AG87" s="82"/>
      <c r="AH87" s="82"/>
      <c r="AI87" s="56">
        <f t="shared" si="7"/>
        <v>0</v>
      </c>
      <c r="AJ87" s="83"/>
      <c r="AK87" s="83"/>
      <c r="AL87" s="83"/>
      <c r="AM87" s="83"/>
      <c r="AN87" s="83"/>
      <c r="AO87" s="83"/>
      <c r="AP87" s="289"/>
      <c r="AQ87" s="84"/>
      <c r="AR87" s="85"/>
    </row>
    <row r="88" spans="1:44" s="45" customFormat="1" ht="15">
      <c r="A88" s="135"/>
      <c r="B88" s="59"/>
      <c r="C88" s="58"/>
      <c r="D88" s="60"/>
      <c r="E88" s="60"/>
      <c r="F88" s="60"/>
      <c r="G88" s="60"/>
      <c r="H88" s="60"/>
      <c r="I88" s="58"/>
      <c r="J88" s="57"/>
      <c r="K88" s="57"/>
      <c r="L88" s="57"/>
      <c r="M88" s="61"/>
      <c r="N88" s="60"/>
      <c r="O88" s="58"/>
      <c r="P88" s="62"/>
      <c r="Q88" s="62"/>
      <c r="R88" s="62"/>
      <c r="S88" s="62"/>
      <c r="T88" s="62"/>
      <c r="U88" s="62"/>
      <c r="V88" s="63"/>
      <c r="W88" s="62"/>
      <c r="X88" s="62"/>
      <c r="Y88" s="62"/>
      <c r="Z88" s="62"/>
      <c r="AA88" s="62"/>
      <c r="AB88" s="62"/>
      <c r="AC88" s="62"/>
      <c r="AD88" s="62"/>
      <c r="AE88" s="62"/>
      <c r="AF88" s="62"/>
      <c r="AG88" s="62"/>
      <c r="AH88" s="62"/>
      <c r="AI88" s="63"/>
      <c r="AJ88" s="62"/>
      <c r="AK88" s="62"/>
      <c r="AL88" s="62"/>
      <c r="AM88" s="62"/>
      <c r="AN88" s="62"/>
      <c r="AO88" s="64"/>
      <c r="AP88" s="225"/>
      <c r="AQ88" s="66"/>
      <c r="AR88" s="67"/>
    </row>
    <row r="89" spans="1:44" s="68" customFormat="1" ht="15">
      <c r="A89" s="135"/>
      <c r="C89" s="69"/>
      <c r="D89" s="69"/>
      <c r="E89" s="69"/>
      <c r="F89" s="69"/>
      <c r="G89" s="69"/>
      <c r="H89" s="69"/>
      <c r="I89" s="69"/>
      <c r="J89" s="70">
        <f>SUM(J8:J88)</f>
        <v>5482023.38</v>
      </c>
      <c r="K89" s="70">
        <f>SUM(K8:K88)</f>
        <v>1370773.38</v>
      </c>
      <c r="L89" s="70">
        <f>SUM(L8:L88)</f>
        <v>4111250</v>
      </c>
      <c r="M89" s="69"/>
      <c r="N89" s="69"/>
      <c r="O89" s="69"/>
      <c r="P89" s="71">
        <f aca="true" t="shared" si="8" ref="P89:AO89">SUM(P8:P88)</f>
        <v>359773.38</v>
      </c>
      <c r="Q89" s="71">
        <f t="shared" si="8"/>
        <v>335750</v>
      </c>
      <c r="R89" s="71">
        <f t="shared" si="8"/>
        <v>335750</v>
      </c>
      <c r="S89" s="71">
        <f t="shared" si="8"/>
        <v>328750</v>
      </c>
      <c r="T89" s="71">
        <f t="shared" si="8"/>
        <v>3750</v>
      </c>
      <c r="U89" s="71">
        <f t="shared" si="8"/>
        <v>0</v>
      </c>
      <c r="V89" s="71">
        <f t="shared" si="8"/>
        <v>2616238.6180000002</v>
      </c>
      <c r="W89" s="71">
        <f t="shared" si="8"/>
        <v>1364618.188</v>
      </c>
      <c r="X89" s="71">
        <f t="shared" si="8"/>
        <v>1251620.43</v>
      </c>
      <c r="Y89" s="71">
        <f t="shared" si="8"/>
        <v>0</v>
      </c>
      <c r="Z89" s="71">
        <f t="shared" si="8"/>
        <v>0</v>
      </c>
      <c r="AA89" s="71">
        <f t="shared" si="8"/>
        <v>0</v>
      </c>
      <c r="AB89" s="71">
        <f t="shared" si="8"/>
        <v>0</v>
      </c>
      <c r="AC89" s="71">
        <f t="shared" si="8"/>
        <v>1653750</v>
      </c>
      <c r="AD89" s="71">
        <f t="shared" si="8"/>
        <v>853750</v>
      </c>
      <c r="AE89" s="71">
        <f t="shared" si="8"/>
        <v>853750</v>
      </c>
      <c r="AF89" s="71">
        <f t="shared" si="8"/>
        <v>750000</v>
      </c>
      <c r="AG89" s="71">
        <f t="shared" si="8"/>
        <v>0</v>
      </c>
      <c r="AH89" s="71">
        <f t="shared" si="8"/>
        <v>0</v>
      </c>
      <c r="AI89" s="71">
        <f t="shared" si="8"/>
        <v>2041446.72</v>
      </c>
      <c r="AJ89" s="71">
        <f t="shared" si="8"/>
        <v>1000000</v>
      </c>
      <c r="AK89" s="71">
        <f t="shared" si="8"/>
        <v>1041446.72</v>
      </c>
      <c r="AL89" s="71">
        <f t="shared" si="8"/>
        <v>0</v>
      </c>
      <c r="AM89" s="71">
        <f t="shared" si="8"/>
        <v>0</v>
      </c>
      <c r="AN89" s="71">
        <f t="shared" si="8"/>
        <v>0</v>
      </c>
      <c r="AO89" s="71">
        <f t="shared" si="8"/>
        <v>0</v>
      </c>
      <c r="AP89" s="226"/>
      <c r="AQ89" s="69"/>
      <c r="AR89" s="69"/>
    </row>
    <row r="90" spans="1:44" s="45" customFormat="1" ht="15">
      <c r="A90" s="135"/>
      <c r="C90" s="47"/>
      <c r="D90" s="47"/>
      <c r="E90" s="47"/>
      <c r="F90" s="47"/>
      <c r="G90" s="47"/>
      <c r="H90" s="47"/>
      <c r="I90" s="47"/>
      <c r="J90" s="47"/>
      <c r="K90" s="47"/>
      <c r="L90" s="47"/>
      <c r="M90" s="47"/>
      <c r="N90" s="47"/>
      <c r="O90" s="47"/>
      <c r="P90" s="47"/>
      <c r="Q90" s="47"/>
      <c r="R90" s="47"/>
      <c r="S90" s="47"/>
      <c r="T90" s="47"/>
      <c r="U90" s="47"/>
      <c r="V90" s="47"/>
      <c r="W90" s="47"/>
      <c r="X90" s="47"/>
      <c r="Y90" s="47"/>
      <c r="Z90" s="47"/>
      <c r="AA90" s="72"/>
      <c r="AB90" s="72"/>
      <c r="AC90" s="47"/>
      <c r="AD90" s="47"/>
      <c r="AE90" s="47"/>
      <c r="AF90" s="47"/>
      <c r="AG90" s="47"/>
      <c r="AH90" s="47"/>
      <c r="AI90" s="47"/>
      <c r="AJ90" s="47"/>
      <c r="AK90" s="47"/>
      <c r="AL90" s="47"/>
      <c r="AM90" s="47"/>
      <c r="AN90" s="47"/>
      <c r="AO90" s="47"/>
      <c r="AP90" s="227"/>
      <c r="AQ90" s="47"/>
      <c r="AR90" s="47"/>
    </row>
    <row r="91" spans="1:44" s="45" customFormat="1" ht="15">
      <c r="A91" s="135"/>
      <c r="C91" s="47"/>
      <c r="D91" s="47"/>
      <c r="G91" s="47"/>
      <c r="H91" s="47"/>
      <c r="I91" s="47"/>
      <c r="J91" s="396" t="s">
        <v>137</v>
      </c>
      <c r="K91" s="396"/>
      <c r="L91" s="396"/>
      <c r="M91" s="396"/>
      <c r="N91" s="396"/>
      <c r="O91" s="89"/>
      <c r="P91" s="47"/>
      <c r="Q91" s="47"/>
      <c r="R91" s="47"/>
      <c r="S91" s="47"/>
      <c r="T91" s="47"/>
      <c r="U91" s="47"/>
      <c r="V91" s="72"/>
      <c r="W91" s="47"/>
      <c r="X91" s="47"/>
      <c r="Y91" s="47"/>
      <c r="Z91" s="47"/>
      <c r="AA91" s="72"/>
      <c r="AB91" s="72"/>
      <c r="AC91" s="47"/>
      <c r="AD91" s="47"/>
      <c r="AE91" s="47"/>
      <c r="AF91" s="47"/>
      <c r="AG91" s="47"/>
      <c r="AH91" s="47"/>
      <c r="AI91" s="47"/>
      <c r="AJ91" s="47"/>
      <c r="AK91" s="47"/>
      <c r="AL91" s="47"/>
      <c r="AM91" s="47"/>
      <c r="AN91" s="47"/>
      <c r="AO91" s="47"/>
      <c r="AP91" s="227"/>
      <c r="AQ91" s="47"/>
      <c r="AR91" s="47"/>
    </row>
    <row r="92" spans="1:44" s="45" customFormat="1" ht="36" customHeight="1">
      <c r="A92" s="135"/>
      <c r="B92" s="248" t="s">
        <v>152</v>
      </c>
      <c r="C92" s="249"/>
      <c r="D92" s="47"/>
      <c r="G92" s="47"/>
      <c r="H92" s="47"/>
      <c r="I92" s="286" t="s">
        <v>139</v>
      </c>
      <c r="J92" s="132" t="s">
        <v>104</v>
      </c>
      <c r="K92" s="132" t="s">
        <v>80</v>
      </c>
      <c r="L92" s="132" t="s">
        <v>135</v>
      </c>
      <c r="M92" s="132" t="s">
        <v>81</v>
      </c>
      <c r="N92" s="132" t="s">
        <v>136</v>
      </c>
      <c r="O92" s="73" t="s">
        <v>11</v>
      </c>
      <c r="P92" s="47"/>
      <c r="Q92" s="47"/>
      <c r="R92" s="47"/>
      <c r="S92" s="47"/>
      <c r="T92" s="47"/>
      <c r="U92" s="47"/>
      <c r="V92" s="72"/>
      <c r="W92" s="47"/>
      <c r="X92" s="47"/>
      <c r="Y92" s="47"/>
      <c r="Z92" s="47"/>
      <c r="AA92" s="72"/>
      <c r="AB92" s="72"/>
      <c r="AC92" s="47"/>
      <c r="AD92" s="47"/>
      <c r="AE92" s="47"/>
      <c r="AF92" s="47"/>
      <c r="AG92" s="47"/>
      <c r="AH92" s="47"/>
      <c r="AI92" s="74"/>
      <c r="AJ92" s="47"/>
      <c r="AK92" s="47"/>
      <c r="AL92" s="47"/>
      <c r="AM92" s="47"/>
      <c r="AN92" s="47"/>
      <c r="AO92" s="47"/>
      <c r="AP92" s="227"/>
      <c r="AQ92" s="47"/>
      <c r="AR92" s="47"/>
    </row>
    <row r="93" spans="1:44" s="45" customFormat="1" ht="15" customHeight="1">
      <c r="A93" s="135"/>
      <c r="B93" s="244" t="s">
        <v>2</v>
      </c>
      <c r="C93" s="244">
        <f>B2</f>
        <v>2018</v>
      </c>
      <c r="D93" s="47"/>
      <c r="E93" s="47"/>
      <c r="F93" s="47"/>
      <c r="G93" s="47"/>
      <c r="H93" s="47"/>
      <c r="I93" s="286"/>
      <c r="J93" s="210" t="s">
        <v>3</v>
      </c>
      <c r="K93" s="211">
        <f>SUM(K94:K100)</f>
        <v>10</v>
      </c>
      <c r="L93" s="212"/>
      <c r="M93" s="211">
        <f>SUM(M94:M100)</f>
        <v>9</v>
      </c>
      <c r="N93" s="212"/>
      <c r="O93" s="86" t="s">
        <v>147</v>
      </c>
      <c r="P93" s="47"/>
      <c r="Q93" s="47"/>
      <c r="R93" s="47"/>
      <c r="S93" s="47"/>
      <c r="T93" s="47"/>
      <c r="U93" s="47"/>
      <c r="V93" s="72"/>
      <c r="W93" s="47"/>
      <c r="X93" s="47"/>
      <c r="Y93" s="47"/>
      <c r="Z93" s="47"/>
      <c r="AA93" s="72"/>
      <c r="AB93" s="72"/>
      <c r="AC93" s="47"/>
      <c r="AD93" s="47"/>
      <c r="AE93" s="47"/>
      <c r="AF93" s="47"/>
      <c r="AG93" s="47"/>
      <c r="AH93" s="47"/>
      <c r="AI93" s="75"/>
      <c r="AJ93" s="47"/>
      <c r="AK93" s="47"/>
      <c r="AL93" s="47"/>
      <c r="AM93" s="47"/>
      <c r="AN93" s="47"/>
      <c r="AO93" s="47"/>
      <c r="AP93" s="227"/>
      <c r="AQ93" s="47"/>
      <c r="AR93" s="47"/>
    </row>
    <row r="94" spans="1:44" s="45" customFormat="1" ht="15" customHeight="1">
      <c r="A94" s="135"/>
      <c r="B94" s="87">
        <f>COUNTIF($G$8:$G$87,"X")</f>
        <v>0</v>
      </c>
      <c r="C94" s="87">
        <f>_xlfn.COUNTIFS(G8:G87,"X",N8:N87,"DA")</f>
        <v>0</v>
      </c>
      <c r="D94" s="47"/>
      <c r="E94" s="47"/>
      <c r="F94" s="47"/>
      <c r="G94" s="47"/>
      <c r="H94" s="47"/>
      <c r="I94" s="286"/>
      <c r="J94" s="229" t="s">
        <v>10</v>
      </c>
      <c r="K94" s="128">
        <f aca="true" t="shared" si="9" ref="K94:K100">COUNTIF($M$8:$M$87,J94)</f>
        <v>1</v>
      </c>
      <c r="L94" s="129">
        <f>K94/$K$93</f>
        <v>0.1</v>
      </c>
      <c r="M94" s="128">
        <f>_xlfn.COUNTIFS(M8:M87,J94,N8:N87,"DA")</f>
        <v>0</v>
      </c>
      <c r="N94" s="129">
        <f>M94/$M$93</f>
        <v>0</v>
      </c>
      <c r="O94" s="234" t="s">
        <v>127</v>
      </c>
      <c r="P94" s="47"/>
      <c r="Q94" s="47"/>
      <c r="R94" s="47"/>
      <c r="S94" s="47"/>
      <c r="T94" s="47"/>
      <c r="U94" s="47"/>
      <c r="V94" s="72"/>
      <c r="W94" s="47"/>
      <c r="X94" s="47"/>
      <c r="Y94" s="47"/>
      <c r="Z94" s="47"/>
      <c r="AA94" s="72"/>
      <c r="AB94" s="72"/>
      <c r="AC94" s="47"/>
      <c r="AD94" s="47"/>
      <c r="AE94" s="47"/>
      <c r="AF94" s="47"/>
      <c r="AG94" s="47"/>
      <c r="AH94" s="47"/>
      <c r="AI94" s="75"/>
      <c r="AJ94" s="47"/>
      <c r="AK94" s="47"/>
      <c r="AL94" s="47"/>
      <c r="AM94" s="47"/>
      <c r="AN94" s="47"/>
      <c r="AO94" s="47"/>
      <c r="AP94" s="227"/>
      <c r="AQ94" s="47"/>
      <c r="AR94" s="47"/>
    </row>
    <row r="95" spans="1:44" s="45" customFormat="1" ht="36.75" customHeight="1">
      <c r="A95" s="135"/>
      <c r="C95" s="47"/>
      <c r="D95" s="47"/>
      <c r="E95" s="47"/>
      <c r="F95" s="47"/>
      <c r="G95" s="47"/>
      <c r="H95" s="47"/>
      <c r="I95" s="286"/>
      <c r="J95" s="233" t="s">
        <v>120</v>
      </c>
      <c r="K95" s="130">
        <f t="shared" si="9"/>
        <v>0</v>
      </c>
      <c r="L95" s="393">
        <f>(K95+K96+K97+K98)/$K$93</f>
        <v>0.8</v>
      </c>
      <c r="M95" s="130">
        <f>_xlfn.COUNTIFS(M7:M87,J95,N7:N87,"DA")</f>
        <v>0</v>
      </c>
      <c r="N95" s="393">
        <f>(M95+M96+M97+M98)/$M$93</f>
        <v>0.8888888888888888</v>
      </c>
      <c r="O95" s="234" t="s">
        <v>141</v>
      </c>
      <c r="P95" s="47"/>
      <c r="Q95" s="47"/>
      <c r="R95" s="47"/>
      <c r="S95" s="47"/>
      <c r="T95" s="47"/>
      <c r="U95" s="47"/>
      <c r="V95" s="72"/>
      <c r="W95" s="47"/>
      <c r="X95" s="47"/>
      <c r="Y95" s="47"/>
      <c r="Z95" s="47"/>
      <c r="AA95" s="72"/>
      <c r="AB95" s="72"/>
      <c r="AC95" s="47"/>
      <c r="AD95" s="47"/>
      <c r="AE95" s="47"/>
      <c r="AF95" s="47"/>
      <c r="AG95" s="47"/>
      <c r="AH95" s="47"/>
      <c r="AI95" s="75"/>
      <c r="AJ95" s="47"/>
      <c r="AK95" s="47"/>
      <c r="AL95" s="47"/>
      <c r="AM95" s="47"/>
      <c r="AN95" s="47"/>
      <c r="AO95" s="47"/>
      <c r="AP95" s="227"/>
      <c r="AQ95" s="47"/>
      <c r="AR95" s="47"/>
    </row>
    <row r="96" spans="1:44" s="45" customFormat="1" ht="24" customHeight="1">
      <c r="A96" s="135"/>
      <c r="C96" s="47"/>
      <c r="D96" s="47"/>
      <c r="E96" s="47"/>
      <c r="F96" s="47"/>
      <c r="G96" s="47"/>
      <c r="H96" s="47"/>
      <c r="I96" s="286"/>
      <c r="J96" s="230" t="s">
        <v>121</v>
      </c>
      <c r="K96" s="130">
        <f t="shared" si="9"/>
        <v>8</v>
      </c>
      <c r="L96" s="394"/>
      <c r="M96" s="130">
        <f>_xlfn.COUNTIFS(M8:M87,J96,N8:N87,"DA")</f>
        <v>8</v>
      </c>
      <c r="N96" s="394"/>
      <c r="O96" s="234" t="s">
        <v>142</v>
      </c>
      <c r="P96" s="47"/>
      <c r="Q96" s="47"/>
      <c r="R96" s="47"/>
      <c r="S96" s="47"/>
      <c r="T96" s="47"/>
      <c r="U96" s="47"/>
      <c r="V96" s="72"/>
      <c r="W96" s="47"/>
      <c r="X96" s="47"/>
      <c r="Y96" s="47"/>
      <c r="Z96" s="47"/>
      <c r="AA96" s="72"/>
      <c r="AB96" s="72"/>
      <c r="AC96" s="47"/>
      <c r="AD96" s="47"/>
      <c r="AE96" s="47"/>
      <c r="AF96" s="47"/>
      <c r="AG96" s="47"/>
      <c r="AH96" s="47"/>
      <c r="AI96" s="75"/>
      <c r="AJ96" s="47"/>
      <c r="AK96" s="47"/>
      <c r="AL96" s="47"/>
      <c r="AM96" s="47"/>
      <c r="AN96" s="47"/>
      <c r="AO96" s="47"/>
      <c r="AP96" s="227"/>
      <c r="AQ96" s="47"/>
      <c r="AR96" s="47"/>
    </row>
    <row r="97" spans="1:44" s="45" customFormat="1" ht="24" customHeight="1">
      <c r="A97" s="135"/>
      <c r="C97" s="47"/>
      <c r="D97" s="47"/>
      <c r="E97" s="47"/>
      <c r="F97" s="47"/>
      <c r="G97" s="47"/>
      <c r="H97" s="47"/>
      <c r="I97" s="286"/>
      <c r="J97" s="230" t="s">
        <v>122</v>
      </c>
      <c r="K97" s="130">
        <f t="shared" si="9"/>
        <v>0</v>
      </c>
      <c r="L97" s="394"/>
      <c r="M97" s="130">
        <f>_xlfn.COUNTIFS(M8:M87,J97,N8:N87,"DA")</f>
        <v>0</v>
      </c>
      <c r="N97" s="394"/>
      <c r="O97" s="234" t="s">
        <v>143</v>
      </c>
      <c r="P97" s="47"/>
      <c r="Q97" s="47"/>
      <c r="R97" s="47"/>
      <c r="S97" s="47"/>
      <c r="T97" s="47"/>
      <c r="U97" s="47"/>
      <c r="V97" s="72"/>
      <c r="W97" s="47"/>
      <c r="X97" s="47"/>
      <c r="Y97" s="47"/>
      <c r="Z97" s="47"/>
      <c r="AA97" s="72"/>
      <c r="AB97" s="72"/>
      <c r="AC97" s="47"/>
      <c r="AD97" s="47"/>
      <c r="AE97" s="47"/>
      <c r="AF97" s="47"/>
      <c r="AG97" s="47"/>
      <c r="AH97" s="47"/>
      <c r="AI97" s="75"/>
      <c r="AJ97" s="47"/>
      <c r="AK97" s="47"/>
      <c r="AL97" s="47"/>
      <c r="AM97" s="47"/>
      <c r="AN97" s="47"/>
      <c r="AO97" s="47"/>
      <c r="AP97" s="227"/>
      <c r="AQ97" s="47"/>
      <c r="AR97" s="47"/>
    </row>
    <row r="98" spans="1:44" s="45" customFormat="1" ht="15" customHeight="1">
      <c r="A98" s="135"/>
      <c r="C98" s="47"/>
      <c r="D98" s="47"/>
      <c r="E98" s="47"/>
      <c r="F98" s="47"/>
      <c r="G98" s="47"/>
      <c r="H98" s="47"/>
      <c r="I98" s="286"/>
      <c r="J98" s="230" t="s">
        <v>123</v>
      </c>
      <c r="K98" s="130">
        <f t="shared" si="9"/>
        <v>0</v>
      </c>
      <c r="L98" s="395"/>
      <c r="M98" s="130">
        <f>_xlfn.COUNTIFS(M8:M87,J98,N8:N87,"DA")</f>
        <v>0</v>
      </c>
      <c r="N98" s="395"/>
      <c r="O98" s="234" t="s">
        <v>144</v>
      </c>
      <c r="P98" s="47"/>
      <c r="Q98" s="47"/>
      <c r="R98" s="47"/>
      <c r="S98" s="47"/>
      <c r="T98" s="47"/>
      <c r="U98" s="47"/>
      <c r="V98" s="72"/>
      <c r="W98" s="47"/>
      <c r="X98" s="47"/>
      <c r="Y98" s="47"/>
      <c r="Z98" s="47"/>
      <c r="AA98" s="72"/>
      <c r="AB98" s="72"/>
      <c r="AC98" s="47"/>
      <c r="AD98" s="47"/>
      <c r="AE98" s="47"/>
      <c r="AF98" s="47"/>
      <c r="AG98" s="47"/>
      <c r="AH98" s="47"/>
      <c r="AI98" s="47"/>
      <c r="AJ98" s="47"/>
      <c r="AK98" s="47"/>
      <c r="AL98" s="47"/>
      <c r="AM98" s="47"/>
      <c r="AN98" s="47"/>
      <c r="AO98" s="47"/>
      <c r="AP98" s="227"/>
      <c r="AQ98" s="47"/>
      <c r="AR98" s="47"/>
    </row>
    <row r="99" spans="1:44" s="45" customFormat="1" ht="15" customHeight="1">
      <c r="A99" s="135"/>
      <c r="C99" s="47"/>
      <c r="D99" s="47"/>
      <c r="E99" s="47"/>
      <c r="F99" s="47"/>
      <c r="G99" s="47"/>
      <c r="H99" s="47"/>
      <c r="I99" s="286"/>
      <c r="J99" s="231" t="s">
        <v>118</v>
      </c>
      <c r="K99" s="131">
        <f t="shared" si="9"/>
        <v>1</v>
      </c>
      <c r="L99" s="399">
        <f>(K99+K100)/$K$93</f>
        <v>0.1</v>
      </c>
      <c r="M99" s="131">
        <f>_xlfn.COUNTIFS(M8:M87,J99,N8:N87,"DA")</f>
        <v>1</v>
      </c>
      <c r="N99" s="399">
        <f>(M99+M100)/$M$93</f>
        <v>0.1111111111111111</v>
      </c>
      <c r="O99" s="234" t="s">
        <v>145</v>
      </c>
      <c r="P99" s="47"/>
      <c r="Q99" s="47"/>
      <c r="R99" s="47"/>
      <c r="S99" s="47"/>
      <c r="T99" s="47"/>
      <c r="U99" s="47"/>
      <c r="V99" s="72"/>
      <c r="W99" s="47"/>
      <c r="X99" s="47"/>
      <c r="Y99" s="47"/>
      <c r="Z99" s="47"/>
      <c r="AA99" s="72"/>
      <c r="AB99" s="72"/>
      <c r="AC99" s="47"/>
      <c r="AD99" s="47"/>
      <c r="AE99" s="47"/>
      <c r="AF99" s="47"/>
      <c r="AG99" s="47"/>
      <c r="AH99" s="47"/>
      <c r="AI99" s="47"/>
      <c r="AJ99" s="47"/>
      <c r="AK99" s="47"/>
      <c r="AL99" s="47"/>
      <c r="AM99" s="47"/>
      <c r="AN99" s="47"/>
      <c r="AO99" s="47"/>
      <c r="AP99" s="227"/>
      <c r="AQ99" s="47"/>
      <c r="AR99" s="47"/>
    </row>
    <row r="100" spans="1:44" s="45" customFormat="1" ht="15" customHeight="1">
      <c r="A100" s="135"/>
      <c r="C100" s="47"/>
      <c r="D100" s="47"/>
      <c r="E100" s="47"/>
      <c r="F100" s="47"/>
      <c r="G100" s="47"/>
      <c r="H100" s="47"/>
      <c r="I100" s="286"/>
      <c r="J100" s="231" t="s">
        <v>119</v>
      </c>
      <c r="K100" s="131">
        <f t="shared" si="9"/>
        <v>0</v>
      </c>
      <c r="L100" s="399"/>
      <c r="M100" s="131">
        <f>_xlfn.COUNTIFS(M8:M87,J100,N8:N87,"DA")</f>
        <v>0</v>
      </c>
      <c r="N100" s="399"/>
      <c r="O100" s="234" t="s">
        <v>146</v>
      </c>
      <c r="P100" s="47"/>
      <c r="Q100" s="47"/>
      <c r="R100" s="47"/>
      <c r="S100" s="47"/>
      <c r="T100" s="47"/>
      <c r="U100" s="47"/>
      <c r="V100" s="72"/>
      <c r="W100" s="47"/>
      <c r="X100" s="47"/>
      <c r="Y100" s="47"/>
      <c r="Z100" s="47"/>
      <c r="AA100" s="72"/>
      <c r="AB100" s="72"/>
      <c r="AC100" s="47"/>
      <c r="AD100" s="47"/>
      <c r="AE100" s="47"/>
      <c r="AF100" s="47"/>
      <c r="AG100" s="47"/>
      <c r="AH100" s="47"/>
      <c r="AI100" s="47"/>
      <c r="AJ100" s="47"/>
      <c r="AK100" s="47"/>
      <c r="AL100" s="47"/>
      <c r="AM100" s="47"/>
      <c r="AN100" s="47"/>
      <c r="AO100" s="47"/>
      <c r="AP100" s="227"/>
      <c r="AQ100" s="47"/>
      <c r="AR100" s="47"/>
    </row>
    <row r="101" spans="1:44" s="45" customFormat="1" ht="15" customHeight="1">
      <c r="A101" s="135"/>
      <c r="D101" s="47"/>
      <c r="E101" s="47"/>
      <c r="F101" s="47"/>
      <c r="G101" s="47"/>
      <c r="H101" s="47"/>
      <c r="I101" s="228"/>
      <c r="J101" s="232"/>
      <c r="K101" s="47"/>
      <c r="L101" s="47"/>
      <c r="M101" s="47"/>
      <c r="N101" s="47"/>
      <c r="O101" s="47"/>
      <c r="P101" s="47"/>
      <c r="Q101" s="47"/>
      <c r="R101" s="107"/>
      <c r="S101" s="47"/>
      <c r="T101" s="47"/>
      <c r="U101" s="47"/>
      <c r="V101" s="72"/>
      <c r="W101" s="47"/>
      <c r="X101" s="47"/>
      <c r="Y101" s="47"/>
      <c r="Z101" s="47"/>
      <c r="AA101" s="72"/>
      <c r="AB101" s="72"/>
      <c r="AC101" s="47"/>
      <c r="AD101" s="47"/>
      <c r="AE101" s="47"/>
      <c r="AF101" s="47"/>
      <c r="AG101" s="47"/>
      <c r="AH101" s="47"/>
      <c r="AI101" s="47"/>
      <c r="AJ101" s="47"/>
      <c r="AK101" s="47"/>
      <c r="AL101" s="47"/>
      <c r="AM101" s="47"/>
      <c r="AN101" s="47"/>
      <c r="AO101" s="47"/>
      <c r="AP101" s="227"/>
      <c r="AQ101" s="47"/>
      <c r="AR101" s="47"/>
    </row>
    <row r="102" spans="1:44" s="45" customFormat="1" ht="45.75">
      <c r="A102" s="135"/>
      <c r="C102" s="47"/>
      <c r="D102" s="47"/>
      <c r="E102" s="47"/>
      <c r="F102" s="47"/>
      <c r="G102" s="47"/>
      <c r="H102" s="47"/>
      <c r="I102" s="228"/>
      <c r="J102" s="403" t="s">
        <v>88</v>
      </c>
      <c r="K102" s="403"/>
      <c r="L102" s="121" t="s">
        <v>25</v>
      </c>
      <c r="M102" s="121" t="s">
        <v>26</v>
      </c>
      <c r="N102" s="121" t="s">
        <v>125</v>
      </c>
      <c r="O102" s="235" t="s">
        <v>124</v>
      </c>
      <c r="P102" s="121" t="s">
        <v>28</v>
      </c>
      <c r="Q102" s="121" t="s">
        <v>29</v>
      </c>
      <c r="S102" s="47"/>
      <c r="T102" s="47"/>
      <c r="U102" s="47"/>
      <c r="V102" s="72"/>
      <c r="W102" s="47"/>
      <c r="X102" s="47"/>
      <c r="Y102" s="47"/>
      <c r="Z102" s="47"/>
      <c r="AA102" s="72"/>
      <c r="AB102" s="72"/>
      <c r="AC102" s="47"/>
      <c r="AD102" s="47"/>
      <c r="AE102" s="47"/>
      <c r="AF102" s="47"/>
      <c r="AG102" s="47"/>
      <c r="AH102" s="47"/>
      <c r="AI102" s="47"/>
      <c r="AJ102" s="47"/>
      <c r="AK102" s="47"/>
      <c r="AL102" s="47"/>
      <c r="AM102" s="47"/>
      <c r="AN102" s="47"/>
      <c r="AO102" s="47"/>
      <c r="AP102" s="227"/>
      <c r="AQ102" s="47"/>
      <c r="AR102" s="47"/>
    </row>
    <row r="103" spans="1:42" ht="15" customHeight="1">
      <c r="A103" s="135"/>
      <c r="B103" s="36"/>
      <c r="C103" s="2"/>
      <c r="D103" s="2"/>
      <c r="E103" s="2"/>
      <c r="F103" s="2"/>
      <c r="G103" s="2"/>
      <c r="H103" s="2"/>
      <c r="I103" s="228"/>
      <c r="J103" s="398" t="s">
        <v>75</v>
      </c>
      <c r="K103" s="398"/>
      <c r="L103" s="122">
        <f>$J$89</f>
        <v>5482023.38</v>
      </c>
      <c r="M103" s="123">
        <f>SUMIF('DS'!$M$8:$M$87,'DS'!$J$94,'DS'!$V$8:$V$87)+SUMIF('DS'!$M$8:$M$87,'DS'!$J$94,'DS'!$AI$8:$AI$87)</f>
        <v>1013025.068</v>
      </c>
      <c r="N103" s="123">
        <f>SUMIF('DS'!$M$8:$M$87,'DS'!$J$95,'DS'!$V$8:$V$87)+SUMIF('DS'!$M$8:$M$87,'DS'!$J$96,'DS'!$V$8:$V$87)+SUMIF('DS'!$M$8:$M$87,'DS'!$J$97,'DS'!$V$8:$V$87)+SUMIF('DS'!$M$8:$M$87,'DS'!$J$98,'DS'!$V$8:$V$87)+SUMIF('DS'!$M$8:$M$87,'DS'!$J$95,'DS'!$AI$8:$AI$87)+SUMIF('DS'!$M$8:$M$87,'DS'!$J$96,'DS'!$AI$8:$AI$87)+SUMIF('DS'!$M$8:$M$87,'DS'!$J$97,'DS'!$AI$8:$AI$87)+SUMIF('DS'!$M$8:$M$87,'DS'!$J$98,'DS'!$AI$8:$AI$87)</f>
        <v>3644660.2699999996</v>
      </c>
      <c r="O103" s="123">
        <f>L103-(M103+N103)</f>
        <v>824338.0420000004</v>
      </c>
      <c r="P103" s="127">
        <f>M103/L103</f>
        <v>0.18479035892035908</v>
      </c>
      <c r="Q103" s="127">
        <f>(M103+N103)/L103</f>
        <v>0.8496288715207924</v>
      </c>
      <c r="V103" s="5"/>
      <c r="W103" s="2"/>
      <c r="X103" s="2"/>
      <c r="Y103" s="2"/>
      <c r="Z103" s="2"/>
      <c r="AA103" s="5"/>
      <c r="AB103" s="5"/>
      <c r="AC103" s="2"/>
      <c r="AD103" s="2"/>
      <c r="AE103" s="2"/>
      <c r="AF103" s="2"/>
      <c r="AG103" s="2"/>
      <c r="AH103" s="2"/>
      <c r="AI103" s="2"/>
      <c r="AJ103" s="2"/>
      <c r="AK103" s="2"/>
      <c r="AL103" s="2"/>
      <c r="AM103" s="2"/>
      <c r="AN103" s="2"/>
      <c r="AO103" s="2"/>
      <c r="AP103" s="227"/>
    </row>
    <row r="104" spans="1:42" ht="15" customHeight="1">
      <c r="A104" s="135"/>
      <c r="I104" s="228"/>
      <c r="J104" s="400" t="s">
        <v>76</v>
      </c>
      <c r="K104" s="401"/>
      <c r="L104" s="122" t="e">
        <f>IF($B$2=2022,_xlfn.SUMIFS('DS'!$U$8:$U$87,'DS'!$M$8:$M$87,"&lt;&gt;""",'DS'!$N$8:$N$87,"DA")+_xlfn.SUMIFS('DS'!$AH$8:$AH$87,'DS'!$M$8:$M$87,"&lt;&gt;""",'DS'!$N$8:$N$87,"DA"),IF($B$2=2021,_xlfn.SUMIFS('DS'!$T$8:$T$87,'DS'!$M$8:$M$87,"&lt;&gt;""",'DS'!$N$8:$N$87,"DA")+_xlfn.SUMIFS('DS'!$AG$8:$AG$87,'DS'!$M$8:$M$87,"&lt;&gt;""",'DS'!$N$8:$N$87,"DA"),IF($B$2=2020,_xlfn.SUMIFS('DS'!$S$8:$S$87,'DS'!$M$8:$M$87,"&lt;&gt;""",'DS'!$N$8:$N$87,"DA")+_xlfn.SUMIFS('DS'!$AF$8:$AF$87,'DS'!$M$8:$M$87,"&lt;&gt;""",'DS'!$N$8:$N$87,"DA"),IF($B$2=2019,_xlfn.SUMIFS('DS'!$R$8:$R$87,'DS'!$M$8:$M$87,"&lt;&gt;""",'DS'!$N$8:$N$87,"DA")+_xlfn.SUMIFS('DS'!$AE$8:$AE$87,'DS'!$M$8:$M$87,"&lt;&gt;""",'DS'!$N$8:$N$87,"DA"),IF($B$2=2018,_xlfn.SUMIFS('DS'!$Q$8:$Q$87,'DS'!$M$8:$M$87,"&lt;&gt;""",'DS'!$N$8:$N$87,"DA")+_xlfn.SUMIFS('DS'!$AD$8:$AD$87,'DS'!$M$8:$M$87,"&lt;&gt;""",'DS'!$N$8:$N$87,"DA"),IF($B$2=2017,_xlfn.SUMIFS('DS'!$P$8:$P$87,'DS'!$M$8:$M$87,"&lt;&gt;""",'DS'!$N$8:$N$87,"DA")+_xlfn.SUMIFS('DS'!$AC$8:$AC$87,'DS'!$M$8:$M$87,"&lt;&gt;""",'DS'!$N$8:$N$87,"DA"),"greska"))))))</f>
        <v>#NAME?</v>
      </c>
      <c r="M104" s="123" t="e">
        <f>IF($B$2=2022,_xlfn.SUMIFS('DS'!$AB$8:$AB$87,'DS'!$M$8:$M$87,'DS'!$J$94,'DS'!$N$8:$N$87,"DA")+_xlfn.SUMIFS('DS'!$AO$8:$AO$87,'DS'!$M$8:$M$87,'DS'!$J$94,'DS'!$N$8:$N$87,"DA"),IF($B$2=2021,_xlfn.SUMIFS('DS'!$AA$8:$AA$87,'DS'!$M$8:$M$87,'DS'!$J$94,'DS'!$N$8:$N$87,"DA")+_xlfn.SUMIFS('DS'!$AN$8:$AN$87,'DS'!$M$8:$M$87,'DS'!$J$94,'DS'!$N$8:$N$87,"DA"),IF($B$2=2020,_xlfn.SUMIFS('DS'!$Z$8:$Z$87,'DS'!$M$8:$M$87,'DS'!$J$94,'DS'!$N$8:$N$87,"DA")+_xlfn.SUMIFS('DS'!$AM$8:$AM$87,'DS'!$M$8:$M$87,'DS'!$J$94,'DS'!$N$8:$N$87,"DA"),IF($B$2=2019,_xlfn.SUMIFS('DS'!$Y$8:$Y$87,'DS'!$M$8:$M$87,'DS'!$J$94,'DS'!$N$8:$N$87,"DA")+_xlfn.SUMIFS('DS'!$AL$8:$AL$87,'DS'!$M$8:$M$87,'DS'!$J$94,'DS'!$N$8:$N$87,"DA"),IF($B$2=2018,_xlfn.SUMIFS('DS'!$X$8:$X$87,'DS'!$M$8:$M$87,'DS'!$J$94,'DS'!$N$8:$N$87,"DA")+_xlfn.SUMIFS('DS'!$AK$8:$AK$87,'DS'!$M$8:$M$87,'DS'!$J$94,'DS'!$N$8:$N$87,"DA"),IF($B$2=2017,_xlfn.SUMIFS('DS'!$W$8:$W$87,'DS'!$M$8:$M$87,'DS'!$J$94,'DS'!$N$8:$N$87,"DA")+_xlfn.SUMIFS('DS'!$AJ$8:$AJ$87,'DS'!$M$8:$M$87,'DS'!$J$94,'DS'!$N$8:$N$87,"DA"),"greska"))))))</f>
        <v>#NAME?</v>
      </c>
      <c r="N104" s="123" t="e">
        <f>#VALUE!</f>
        <v>#VALUE!</v>
      </c>
      <c r="O104" s="123" t="e">
        <f>L104-(M104+N104)</f>
        <v>#NAME?</v>
      </c>
      <c r="P104" s="127" t="e">
        <f>M104/L104</f>
        <v>#NAME?</v>
      </c>
      <c r="Q104" s="127" t="e">
        <f>(M104+N104)/L104</f>
        <v>#NAME?</v>
      </c>
      <c r="AP104" s="227"/>
    </row>
    <row r="105" spans="1:42" ht="15" customHeight="1">
      <c r="A105" s="135"/>
      <c r="I105" s="228"/>
      <c r="J105" s="397" t="s">
        <v>77</v>
      </c>
      <c r="K105" s="397"/>
      <c r="L105" s="122" t="e">
        <f>IF($B$2=2022,_xlfn.SUMIFS('DS'!$U$8:$U$87,'DS'!$M$8:$M$87,"&lt;&gt;""",'DS'!$N$8:$N$87,"DA"),IF($B$2=2021,_xlfn.SUMIFS('DS'!$T$8:$T$87,'DS'!$M$8:$M$87,"&lt;&gt;""",'DS'!$N$8:$N$87,"DA"),IF($B$2=2020,_xlfn.SUMIFS('DS'!$S$8:$S$87,'DS'!$M$8:$M$87,"&lt;&gt;""",'DS'!$N$8:$N$87,"DA"),IF($B$2=2019,_xlfn.SUMIFS('DS'!$R$8:$R$87,'DS'!$M$8:$M$87,"&lt;&gt;""",'DS'!$N$8:$N$87,"DA"),IF($B$2=2018,_xlfn.SUMIFS('DS'!$Q$8:$Q$87,'DS'!$M$8:$M$87,"&lt;&gt;""",'DS'!$N$8:$N$87,"DA"),IF($B$2=2017,_xlfn.SUMIFS('DS'!$P$8:$P$87,'DS'!$M$8:$M$87,"&lt;&gt;""",'DS'!$N$8:$N$87,"DA"),"greska"))))))</f>
        <v>#NAME?</v>
      </c>
      <c r="M105" s="123" t="e">
        <f>IF($B$2=2022,_xlfn.SUMIFS('DS'!$AB$8:$AB$87,'DS'!$M$8:$M$87,'DS'!$J$94,'DS'!$N$8:$N$87,"DA"),IF($B$2=2021,_xlfn.SUMIFS('DS'!$AA$8:$AA$87,'DS'!$M$8:$M$87,'DS'!$J$94,'DS'!$N$8:$N$87,"DA"),IF($B$2=2020,_xlfn.SUMIFS('DS'!$Z$8:$Z$87,'DS'!$M$8:$M$87,'DS'!$J$94,'DS'!$N$8:$N$87,"DA"),IF($B$2=2019,_xlfn.SUMIFS('DS'!$Y$8:$Y$87,'DS'!$M$8:$M$87,'DS'!$J$94,'DS'!$N$8:$N$87,"DA"),IF($B$2=2018,_xlfn.SUMIFS('DS'!$X$8:$X$87,'DS'!$M$8:$M$87,'DS'!$J$94,'DS'!$N$8:$N$87,"DA"),IF($B$2=2017,_xlfn.SUMIFS('DS'!$W$8:$W$87,'DS'!$M$8:$M$87,'DS'!$J$94,'DS'!$N$8:$N$87,"DA"),"greska"))))))</f>
        <v>#NAME?</v>
      </c>
      <c r="N105" s="123" t="e">
        <f>IF($B$2=2022,_xlfn.SUMIFS('DS'!$AB$8:$AB$87,'DS'!$M$8:$M$87,'DS'!$J$95,'DS'!$N$8:$N$87,"DA")+_xlfn.SUMIFS('DS'!$AB$8:$AB$87,'DS'!$M$8:$M$87,'DS'!$J$96,'DS'!$N$8:$N$87,"DA")+_xlfn.SUMIFS('DS'!$AB$8:$AB$87,'DS'!$M$8:$M$87,'DS'!$J$97,'DS'!$N$8:$N$87,"DA")+_xlfn.SUMIFS('DS'!$AB$8:$AB$87,'DS'!$M$8:$M$87,'DS'!$J$98,'DS'!$N$8:$N$87,"DA"),IF($B$2=2021,_xlfn.SUMIFS('DS'!$AA$8:$AA$87,'DS'!$M$8:$M$87,'DS'!$J$95,'DS'!$N$8:$N$87,"DA")+_xlfn.SUMIFS('DS'!$AA$8:$AA$87,'DS'!$M$8:$M$87,'DS'!$J$96,'DS'!$N$8:$N$87,"DA")+_xlfn.SUMIFS('DS'!$AA$8:$AA$87,'DS'!$M$8:$M$87,'DS'!$J$97,'DS'!$N$8:$N$87,"DA")+_xlfn.SUMIFS('DS'!$AA$8:$AA$87,'DS'!$M$8:$M$87,'DS'!$J$98,'DS'!$N$8:$N$87,"DA"),IF($B$2=2020,_xlfn.SUMIFS('DS'!$Z$8:$Z$87,'DS'!$M$8:$M$87,'DS'!$J$95,'DS'!$N$8:$N$87,"DA")+_xlfn.SUMIFS('DS'!$Z$8:$Z$87,'DS'!$M$8:$M$87,'DS'!$J$96,'DS'!$N$8:$N$87,"DA")+_xlfn.SUMIFS('DS'!$Z$8:$Z$87,'DS'!$M$8:$M$87,'DS'!$J$97,'DS'!$N$8:$N$87,"DA")+_xlfn.SUMIFS('DS'!$Z$8:$Z$87,'DS'!$M$8:$M$87,'DS'!$J$98,'DS'!$N$8:$N$87,"DA"),IF($B$2=2019,_xlfn.SUMIFS('DS'!$Y$8:$Y$87,'DS'!$M$8:$M$87,'DS'!$J$95,'DS'!$N$8:$N$87,"DA")+_xlfn.SUMIFS('DS'!$Y$8:$Y$87,'DS'!$M$8:$M$87,'DS'!$J$96,'DS'!$N$8:$N$87,"DA")+_xlfn.SUMIFS('DS'!$Y$8:$Y$87,'DS'!$M$8:$M$87,'DS'!$J$97,'DS'!$N$8:$N$87,"DA")+_xlfn.SUMIFS('DS'!$Y$8:$Y$87,'DS'!$M$8:$M$87,'DS'!$J$98,'DS'!$N$8:$N$87,"DA"),IF($B$2=2018,_xlfn.SUMIFS('DS'!$X$8:$X$87,'DS'!$M$8:$M$87,'DS'!$J$95,'DS'!$N$8:$N$87,"DA")+_xlfn.SUMIFS('DS'!$X$8:$X$87,'DS'!$M$8:$M$87,'DS'!$J$96,'DS'!$N$8:$N$87,"DA")+_xlfn.SUMIFS('DS'!$X$8:$X$87,'DS'!$M$8:$M$87,'DS'!$J$97,'DS'!$N$8:$N$87,"DA")+_xlfn.SUMIFS('DS'!$X$8:$X$87,'DS'!$M$8:$M$87,'DS'!$J$98,'DS'!$N$8:$N$87,"DA"),IF($B$2=2017,_xlfn.SUMIFS('DS'!$W$8:$W$87,'DS'!$M$8:$M$87,'DS'!$J$95,'DS'!$N$8:$N$87,"DA")+_xlfn.SUMIFS('DS'!$W$8:$W$87,'DS'!$M$8:$M$87,'DS'!$J$96,'DS'!$N$8:$N$87,"DA")+_xlfn.SUMIFS('DS'!$W$8:$W$87,'DS'!$M$8:$M$87,'DS'!$J$97,'DS'!$N$8:$N$87,"DA")+_xlfn.SUMIFS('DS'!$W$8:$W$87,'DS'!$M$8:$M$87,'DS'!$J$98,'DS'!$N$8:$N$87,"DA"),"greska"))))))</f>
        <v>#NAME?</v>
      </c>
      <c r="O105" s="123" t="e">
        <f>L105-(M105+N105)</f>
        <v>#NAME?</v>
      </c>
      <c r="P105" s="108"/>
      <c r="Q105" s="108"/>
      <c r="AP105" s="227"/>
    </row>
    <row r="106" spans="1:42" ht="15" customHeight="1">
      <c r="A106" s="135"/>
      <c r="I106" s="228"/>
      <c r="J106" s="397" t="s">
        <v>78</v>
      </c>
      <c r="K106" s="397"/>
      <c r="L106" s="122" t="e">
        <f>IF($B$2=2022,_xlfn.SUMIFS('DS'!$AH$8:$AH$87,'DS'!$M$8:$M$87,"&lt;&gt;""",'DS'!$N$8:$N$87,"DA"),IF($B$2=2021,_xlfn.SUMIFS('DS'!$AG$8:$AG$87,'DS'!$M$8:$M$87,"&lt;&gt;""",'DS'!$N$8:$N$87,"DA"),IF($B$2=2020,_xlfn.SUMIFS('DS'!$AF$8:$AF$87,'DS'!$M$8:$M$87,"&lt;&gt;""",'DS'!$N$8:$N$87,"DA"),IF($B$2=2019,_xlfn.SUMIFS('DS'!$AE$8:$AE$87,'DS'!$M$8:$M$87,"&lt;&gt;""",'DS'!$N$8:$N$87,"DA"),IF($B$2=2018,_xlfn.SUMIFS('DS'!$AD$8:$AD$87,'DS'!$M$8:$M$87,"&lt;&gt;""",'DS'!$N$8:$N$87,"DA"),IF($B$2=2017,_xlfn.SUMIFS('DS'!$AC$8:$AC$87,'DS'!$M$8:$M$87,"&lt;&gt;""",'DS'!$N$8:$N$87,"DA"),"greska"))))))</f>
        <v>#NAME?</v>
      </c>
      <c r="M106" s="123" t="e">
        <f>IF($B$2=2022,+_xlfn.SUMIFS('DS'!$AO$8:$AO$87,'DS'!$M$8:$M$87,'DS'!$J$94,'DS'!$N$8:$N$87,"DA"),IF($B$2=2021,+_xlfn.SUMIFS('DS'!$AN$8:$AN$87,'DS'!$M$8:$M$87,'DS'!$J$94,'DS'!$N$8:$N$87,"DA"),IF($B$2=2020,+_xlfn.SUMIFS('DS'!$AM$8:$AM$87,'DS'!$M$8:$M$87,'DS'!$J$94,'DS'!$N$8:$N$87,"DA"),IF($B$2=2019,+_xlfn.SUMIFS('DS'!$AL$8:$AL$87,'DS'!$M$8:$M$87,'DS'!$J$94,'DS'!$N$8:$N$87,"DA"),IF($B$2=2018,+_xlfn.SUMIFS('DS'!$AK$8:$AK$87,'DS'!$M$8:$M$87,'DS'!$J$94,'DS'!$N$8:$N$87,"DA"),IF($B$2=2017,+_xlfn.SUMIFS('DS'!$AJ$8:$AJ$87,'DS'!$M$8:$M$87,'DS'!$J$94,'DS'!$N$8:$N$87,"DA"),"greska"))))))</f>
        <v>#NAME?</v>
      </c>
      <c r="N106" s="123" t="e">
        <f>IF($B$2=2022,_xlfn.SUMIFS('DS'!$AO$8:$AO$87,'DS'!$M$8:$M$87,'DS'!$J$95,'DS'!$N$8:$N$87,"DA")+_xlfn.SUMIFS('DS'!$AO$8:$AO$87,'DS'!$M$8:$M$87,'DS'!$J$96,'DS'!$N$8:$N$87,"DA")+_xlfn.SUMIFS('DS'!$AO$8:$AO$87,'DS'!$M$8:$M$87,'DS'!$J$97,'DS'!$N$8:$N$87,"DA")+_xlfn.SUMIFS('DS'!$AO$8:$AO$87,'DS'!$M$8:$M$87,'DS'!$J$98,'DS'!$N$8:$N$87,"DA"),IF($B$2=2021,_xlfn.SUMIFS('DS'!$AN$8:$AN$87,'DS'!$M$8:$M$87,'DS'!$J$95,'DS'!$N$8:$N$87,"DA")+_xlfn.SUMIFS('DS'!$AN$8:$AN$87,'DS'!$M$8:$M$87,'DS'!$J$96,'DS'!$N$8:$N$87,"DA")+_xlfn.SUMIFS('DS'!$AN$8:$AN$87,'DS'!$M$8:$M$87,'DS'!$J$97,'DS'!$N$8:$N$87,"DA")+_xlfn.SUMIFS('DS'!$AN$8:$AN$87,'DS'!$M$8:$M$87,'DS'!$J$98,'DS'!$N$8:$N$87,"DA"),IF($B$2=2020,_xlfn.SUMIFS('DS'!$AM$8:$AM$87,'DS'!$M$8:$M$87,'DS'!$J$95,'DS'!$N$8:$N$87,"DA")+_xlfn.SUMIFS('DS'!$AM$8:$AM$87,'DS'!$M$8:$M$87,'DS'!$J$96,'DS'!$N$8:$N$87,"DA")+_xlfn.SUMIFS('DS'!$AM$8:$AM$87,'DS'!$M$8:$M$87,'DS'!$J$97,'DS'!$N$8:$N$87,"DA")+_xlfn.SUMIFS('DS'!$AM$8:$AM$87,'DS'!$M$8:$M$87,'DS'!$J$98,'DS'!$N$8:$N$87,"DA"),IF($B$2=2019,_xlfn.SUMIFS('DS'!$AL$8:$AL$87,'DS'!$M$8:$M$87,'DS'!$J$95,'DS'!$N$8:$N$87,"DA")+_xlfn.SUMIFS('DS'!$AL$8:$AL$87,'DS'!$M$8:$M$87,'DS'!$J$96,'DS'!$N$8:$N$87,"DA")+_xlfn.SUMIFS('DS'!$AL$8:$AL$87,'DS'!$M$8:$M$87,'DS'!$J$97,'DS'!$N$8:$N$87,"DA")+_xlfn.SUMIFS('DS'!$AL$8:$AL$87,'DS'!$M$8:$M$87,'DS'!$J$98,'DS'!$N$8:$N$87,"DA"),IF($B$2=2018,_xlfn.SUMIFS('DS'!$AK$8:$AK$87,'DS'!$M$8:$M$87,'DS'!$J$95,'DS'!$N$8:$N$87,"DA")+_xlfn.SUMIFS('DS'!$AK$8:$AK$87,'DS'!$M$8:$M$87,'DS'!$J$96,'DS'!$N$8:$N$87,"DA")+_xlfn.SUMIFS('DS'!$AK$8:$AK$87,'DS'!$M$8:$M$87,'DS'!$J$97,'DS'!$N$8:$N$87,"DA")+_xlfn.SUMIFS('DS'!$AK$8:$AK$87,'DS'!$M$8:$M$87,'DS'!$J$98,'DS'!$N$8:$N$87,"DA"),IF($B$2=2017,_xlfn.SUMIFS('DS'!$AJ$8:$AJ$87,'DS'!$M$8:$M$87,'DS'!$J$95,'DS'!$N$8:$N$87,"DA")+_xlfn.SUMIFS('DS'!$AJ$8:$AJ$87,'DS'!$M$8:$M$87,'DS'!$J$96,'DS'!$N$8:$N$87,"DA")+_xlfn.SUMIFS('DS'!$AJ$8:$AJ$87,'DS'!$M$8:$M$87,'DS'!$J$97,'DS'!$N$8:$N$87,"DA")+_xlfn.SUMIFS('DS'!$AJ$8:$AJ$87,'DS'!$M$8:$M$87,'DS'!$J$98,'DS'!$N$8:$N$87,"DA"),"greska"))))))</f>
        <v>#NAME?</v>
      </c>
      <c r="O106" s="123" t="e">
        <f>L106-(M106+N106)</f>
        <v>#NAME?</v>
      </c>
      <c r="P106" s="108"/>
      <c r="Q106" s="109"/>
      <c r="AP106" s="227"/>
    </row>
    <row r="107" spans="1:42" ht="15">
      <c r="A107" s="135"/>
      <c r="J107" s="120" t="s">
        <v>235</v>
      </c>
      <c r="AP107" s="227"/>
    </row>
    <row r="108" spans="14:42" ht="11.25">
      <c r="N108" s="93"/>
      <c r="AP108" s="227"/>
    </row>
    <row r="109" spans="14:42" ht="11.25">
      <c r="N109" s="93"/>
      <c r="AP109" s="227"/>
    </row>
    <row r="110" spans="1:42" ht="15">
      <c r="A110" s="40"/>
      <c r="B110" s="243" t="s">
        <v>82</v>
      </c>
      <c r="C110" s="37"/>
      <c r="D110" s="37"/>
      <c r="N110" s="93"/>
      <c r="AP110" s="227"/>
    </row>
    <row r="111" spans="1:44" s="43" customFormat="1" ht="38.25">
      <c r="A111" s="40"/>
      <c r="B111" s="44" t="s">
        <v>326</v>
      </c>
      <c r="C111" s="285" t="s">
        <v>42</v>
      </c>
      <c r="D111" s="41" t="s">
        <v>42</v>
      </c>
      <c r="E111" s="41" t="s">
        <v>42</v>
      </c>
      <c r="F111" s="79">
        <v>2017</v>
      </c>
      <c r="G111" s="246" t="s">
        <v>325</v>
      </c>
      <c r="H111" s="247"/>
      <c r="I111" s="44" t="s">
        <v>290</v>
      </c>
      <c r="J111" s="90">
        <v>9968.67</v>
      </c>
      <c r="K111" s="42">
        <v>1568.65</v>
      </c>
      <c r="L111" s="290">
        <f>J111-K111</f>
        <v>8400.02</v>
      </c>
      <c r="M111" s="223" t="s">
        <v>10</v>
      </c>
      <c r="N111" s="80" t="s">
        <v>305</v>
      </c>
      <c r="O111" s="81" t="s">
        <v>229</v>
      </c>
      <c r="P111" s="82">
        <v>1568.65</v>
      </c>
      <c r="Q111" s="82">
        <v>0</v>
      </c>
      <c r="R111" s="82">
        <v>0</v>
      </c>
      <c r="S111" s="82">
        <v>0</v>
      </c>
      <c r="T111" s="82">
        <v>0</v>
      </c>
      <c r="U111" s="82">
        <v>0</v>
      </c>
      <c r="V111" s="56">
        <f>SUM(W111:AB111)</f>
        <v>1568.65</v>
      </c>
      <c r="W111" s="83">
        <v>1568.65</v>
      </c>
      <c r="X111" s="83">
        <v>0</v>
      </c>
      <c r="Y111" s="83">
        <v>0</v>
      </c>
      <c r="Z111" s="83">
        <v>0</v>
      </c>
      <c r="AA111" s="83">
        <v>0</v>
      </c>
      <c r="AB111" s="83">
        <v>0</v>
      </c>
      <c r="AC111" s="82">
        <v>8400.02</v>
      </c>
      <c r="AD111" s="82">
        <v>0</v>
      </c>
      <c r="AE111" s="82">
        <v>0</v>
      </c>
      <c r="AF111" s="82">
        <v>0</v>
      </c>
      <c r="AG111" s="82">
        <v>0</v>
      </c>
      <c r="AH111" s="82">
        <v>0</v>
      </c>
      <c r="AI111" s="56">
        <f>SUM(AJ111:AO111)</f>
        <v>8400.02</v>
      </c>
      <c r="AJ111" s="83">
        <v>8400.02</v>
      </c>
      <c r="AK111" s="83">
        <v>0</v>
      </c>
      <c r="AL111" s="83">
        <v>0</v>
      </c>
      <c r="AM111" s="83">
        <v>0</v>
      </c>
      <c r="AN111" s="83">
        <v>0</v>
      </c>
      <c r="AO111" s="83">
        <v>0</v>
      </c>
      <c r="AP111" s="289" t="s">
        <v>226</v>
      </c>
      <c r="AQ111" s="84">
        <v>1</v>
      </c>
      <c r="AR111" s="85" t="s">
        <v>227</v>
      </c>
    </row>
    <row r="112" spans="1:44" s="43" customFormat="1" ht="33.75">
      <c r="A112" s="40"/>
      <c r="B112" s="44" t="s">
        <v>324</v>
      </c>
      <c r="C112" s="285"/>
      <c r="D112" s="41"/>
      <c r="E112" s="41"/>
      <c r="F112" s="79">
        <v>2017</v>
      </c>
      <c r="G112" s="246" t="s">
        <v>325</v>
      </c>
      <c r="H112" s="247"/>
      <c r="I112" s="44" t="s">
        <v>290</v>
      </c>
      <c r="J112" s="90">
        <v>83100.72</v>
      </c>
      <c r="K112" s="42">
        <v>48704.74</v>
      </c>
      <c r="L112" s="290">
        <f aca="true" t="shared" si="10" ref="L112:L130">J112-K112</f>
        <v>34395.98</v>
      </c>
      <c r="M112" s="223" t="s">
        <v>10</v>
      </c>
      <c r="N112" s="80" t="s">
        <v>305</v>
      </c>
      <c r="O112" s="81"/>
      <c r="P112" s="82">
        <v>48704.74</v>
      </c>
      <c r="Q112" s="82"/>
      <c r="R112" s="82"/>
      <c r="S112" s="82"/>
      <c r="T112" s="82"/>
      <c r="U112" s="82"/>
      <c r="V112" s="56">
        <f aca="true" t="shared" si="11" ref="V112:V130">SUM(W112:AB112)</f>
        <v>48704.74</v>
      </c>
      <c r="W112" s="83">
        <v>48704.74</v>
      </c>
      <c r="X112" s="83"/>
      <c r="Y112" s="83"/>
      <c r="Z112" s="83"/>
      <c r="AA112" s="83"/>
      <c r="AB112" s="83"/>
      <c r="AC112" s="82">
        <v>34395.98</v>
      </c>
      <c r="AD112" s="82"/>
      <c r="AE112" s="82"/>
      <c r="AF112" s="82"/>
      <c r="AG112" s="82"/>
      <c r="AH112" s="82"/>
      <c r="AI112" s="56">
        <f aca="true" t="shared" si="12" ref="AI112:AI130">SUM(AJ112:AO112)</f>
        <v>34395.98</v>
      </c>
      <c r="AJ112" s="83">
        <v>34395.98</v>
      </c>
      <c r="AK112" s="83"/>
      <c r="AL112" s="83"/>
      <c r="AM112" s="83"/>
      <c r="AN112" s="83"/>
      <c r="AO112" s="83"/>
      <c r="AP112" s="289"/>
      <c r="AQ112" s="84"/>
      <c r="AR112" s="85"/>
    </row>
    <row r="113" spans="1:44" s="43" customFormat="1" ht="22.5">
      <c r="A113" s="40"/>
      <c r="B113" s="44" t="s">
        <v>345</v>
      </c>
      <c r="C113" s="285"/>
      <c r="D113" s="41"/>
      <c r="E113" s="41"/>
      <c r="F113" s="79">
        <v>2018</v>
      </c>
      <c r="G113" s="246" t="s">
        <v>325</v>
      </c>
      <c r="H113" s="247"/>
      <c r="I113" s="44" t="s">
        <v>327</v>
      </c>
      <c r="J113" s="90">
        <v>50000</v>
      </c>
      <c r="K113" s="42">
        <v>50000</v>
      </c>
      <c r="L113" s="290">
        <f t="shared" si="10"/>
        <v>0</v>
      </c>
      <c r="M113" s="223" t="s">
        <v>10</v>
      </c>
      <c r="N113" s="80" t="s">
        <v>117</v>
      </c>
      <c r="O113" s="81"/>
      <c r="P113" s="82">
        <v>50000</v>
      </c>
      <c r="Q113" s="82">
        <v>50000</v>
      </c>
      <c r="R113" s="82"/>
      <c r="S113" s="82"/>
      <c r="T113" s="82"/>
      <c r="U113" s="82"/>
      <c r="V113" s="56">
        <f t="shared" si="11"/>
        <v>95700</v>
      </c>
      <c r="W113" s="83">
        <v>48000</v>
      </c>
      <c r="X113" s="83">
        <v>47700</v>
      </c>
      <c r="Y113" s="83"/>
      <c r="Z113" s="83"/>
      <c r="AA113" s="83"/>
      <c r="AB113" s="83"/>
      <c r="AC113" s="82"/>
      <c r="AD113" s="82"/>
      <c r="AE113" s="82"/>
      <c r="AF113" s="82"/>
      <c r="AG113" s="82"/>
      <c r="AH113" s="82"/>
      <c r="AI113" s="56">
        <f t="shared" si="12"/>
        <v>0</v>
      </c>
      <c r="AJ113" s="83"/>
      <c r="AK113" s="83"/>
      <c r="AL113" s="83"/>
      <c r="AM113" s="83"/>
      <c r="AN113" s="83"/>
      <c r="AO113" s="83"/>
      <c r="AP113" s="289"/>
      <c r="AQ113" s="84"/>
      <c r="AR113" s="85"/>
    </row>
    <row r="114" spans="1:44" s="43" customFormat="1" ht="15">
      <c r="A114" s="40"/>
      <c r="B114" s="44"/>
      <c r="C114" s="285"/>
      <c r="D114" s="41"/>
      <c r="E114" s="41"/>
      <c r="F114" s="79"/>
      <c r="G114" s="246"/>
      <c r="H114" s="247"/>
      <c r="I114" s="44"/>
      <c r="J114" s="90"/>
      <c r="K114" s="42"/>
      <c r="L114" s="290">
        <f t="shared" si="10"/>
        <v>0</v>
      </c>
      <c r="M114" s="223"/>
      <c r="N114" s="80"/>
      <c r="O114" s="81"/>
      <c r="P114" s="82"/>
      <c r="Q114" s="82"/>
      <c r="R114" s="82"/>
      <c r="S114" s="82"/>
      <c r="T114" s="82"/>
      <c r="U114" s="82"/>
      <c r="V114" s="56">
        <f t="shared" si="11"/>
        <v>0</v>
      </c>
      <c r="W114" s="83"/>
      <c r="X114" s="83"/>
      <c r="Y114" s="83"/>
      <c r="Z114" s="83"/>
      <c r="AA114" s="83"/>
      <c r="AB114" s="83"/>
      <c r="AC114" s="82"/>
      <c r="AD114" s="82"/>
      <c r="AE114" s="82"/>
      <c r="AF114" s="82"/>
      <c r="AG114" s="82"/>
      <c r="AH114" s="82"/>
      <c r="AI114" s="56">
        <f t="shared" si="12"/>
        <v>0</v>
      </c>
      <c r="AJ114" s="83"/>
      <c r="AK114" s="83"/>
      <c r="AL114" s="83"/>
      <c r="AM114" s="83"/>
      <c r="AN114" s="83"/>
      <c r="AO114" s="83"/>
      <c r="AP114" s="289"/>
      <c r="AQ114" s="84"/>
      <c r="AR114" s="85"/>
    </row>
    <row r="115" spans="1:44" s="43" customFormat="1" ht="15">
      <c r="A115" s="40"/>
      <c r="B115" s="44"/>
      <c r="C115" s="285"/>
      <c r="D115" s="41"/>
      <c r="E115" s="41"/>
      <c r="F115" s="79"/>
      <c r="G115" s="246"/>
      <c r="H115" s="247"/>
      <c r="I115" s="44"/>
      <c r="J115" s="90"/>
      <c r="K115" s="42"/>
      <c r="L115" s="290">
        <f t="shared" si="10"/>
        <v>0</v>
      </c>
      <c r="M115" s="223"/>
      <c r="N115" s="80"/>
      <c r="O115" s="81"/>
      <c r="P115" s="82"/>
      <c r="Q115" s="82"/>
      <c r="R115" s="82"/>
      <c r="S115" s="82"/>
      <c r="T115" s="82"/>
      <c r="U115" s="82"/>
      <c r="V115" s="56">
        <f t="shared" si="11"/>
        <v>0</v>
      </c>
      <c r="W115" s="83"/>
      <c r="X115" s="83"/>
      <c r="Y115" s="83"/>
      <c r="Z115" s="83"/>
      <c r="AA115" s="83"/>
      <c r="AB115" s="83"/>
      <c r="AC115" s="82"/>
      <c r="AD115" s="82"/>
      <c r="AE115" s="82"/>
      <c r="AF115" s="82"/>
      <c r="AG115" s="82"/>
      <c r="AH115" s="82"/>
      <c r="AI115" s="56">
        <f t="shared" si="12"/>
        <v>0</v>
      </c>
      <c r="AJ115" s="83"/>
      <c r="AK115" s="83"/>
      <c r="AL115" s="83"/>
      <c r="AM115" s="83"/>
      <c r="AN115" s="83"/>
      <c r="AO115" s="83"/>
      <c r="AP115" s="289"/>
      <c r="AQ115" s="84"/>
      <c r="AR115" s="85"/>
    </row>
    <row r="116" spans="1:44" s="43" customFormat="1" ht="15">
      <c r="A116" s="40"/>
      <c r="B116" s="44"/>
      <c r="C116" s="285"/>
      <c r="D116" s="41"/>
      <c r="E116" s="41"/>
      <c r="F116" s="79"/>
      <c r="G116" s="246"/>
      <c r="H116" s="247"/>
      <c r="I116" s="44"/>
      <c r="J116" s="90"/>
      <c r="K116" s="42"/>
      <c r="L116" s="290">
        <f t="shared" si="10"/>
        <v>0</v>
      </c>
      <c r="M116" s="223"/>
      <c r="N116" s="80"/>
      <c r="O116" s="81"/>
      <c r="P116" s="82"/>
      <c r="Q116" s="82"/>
      <c r="R116" s="82"/>
      <c r="S116" s="82"/>
      <c r="T116" s="82"/>
      <c r="U116" s="82"/>
      <c r="V116" s="56">
        <f t="shared" si="11"/>
        <v>0</v>
      </c>
      <c r="W116" s="83"/>
      <c r="X116" s="83"/>
      <c r="Y116" s="83"/>
      <c r="Z116" s="83"/>
      <c r="AA116" s="83"/>
      <c r="AB116" s="83"/>
      <c r="AC116" s="82"/>
      <c r="AD116" s="82"/>
      <c r="AE116" s="82"/>
      <c r="AF116" s="82"/>
      <c r="AG116" s="82"/>
      <c r="AH116" s="82"/>
      <c r="AI116" s="56">
        <f t="shared" si="12"/>
        <v>0</v>
      </c>
      <c r="AJ116" s="83"/>
      <c r="AK116" s="83"/>
      <c r="AL116" s="83"/>
      <c r="AM116" s="83"/>
      <c r="AN116" s="83"/>
      <c r="AO116" s="83"/>
      <c r="AP116" s="289"/>
      <c r="AQ116" s="84"/>
      <c r="AR116" s="85"/>
    </row>
    <row r="117" spans="1:44" s="43" customFormat="1" ht="15">
      <c r="A117" s="40"/>
      <c r="B117" s="44"/>
      <c r="C117" s="285"/>
      <c r="D117" s="41"/>
      <c r="E117" s="41"/>
      <c r="F117" s="79"/>
      <c r="G117" s="246"/>
      <c r="H117" s="247"/>
      <c r="I117" s="44"/>
      <c r="J117" s="90"/>
      <c r="K117" s="42"/>
      <c r="L117" s="290">
        <f t="shared" si="10"/>
        <v>0</v>
      </c>
      <c r="M117" s="223"/>
      <c r="N117" s="80"/>
      <c r="O117" s="81"/>
      <c r="P117" s="82"/>
      <c r="Q117" s="82"/>
      <c r="R117" s="82"/>
      <c r="S117" s="82"/>
      <c r="T117" s="82"/>
      <c r="U117" s="82"/>
      <c r="V117" s="56">
        <f t="shared" si="11"/>
        <v>0</v>
      </c>
      <c r="W117" s="83"/>
      <c r="X117" s="83"/>
      <c r="Y117" s="83"/>
      <c r="Z117" s="83"/>
      <c r="AA117" s="83"/>
      <c r="AB117" s="83"/>
      <c r="AC117" s="82"/>
      <c r="AD117" s="82"/>
      <c r="AE117" s="82"/>
      <c r="AF117" s="82"/>
      <c r="AG117" s="82"/>
      <c r="AH117" s="82"/>
      <c r="AI117" s="56">
        <f t="shared" si="12"/>
        <v>0</v>
      </c>
      <c r="AJ117" s="83"/>
      <c r="AK117" s="83"/>
      <c r="AL117" s="83"/>
      <c r="AM117" s="83"/>
      <c r="AN117" s="83"/>
      <c r="AO117" s="83"/>
      <c r="AP117" s="289"/>
      <c r="AQ117" s="84"/>
      <c r="AR117" s="85"/>
    </row>
    <row r="118" spans="1:44" s="43" customFormat="1" ht="15">
      <c r="A118" s="40"/>
      <c r="B118" s="44"/>
      <c r="C118" s="285"/>
      <c r="D118" s="41"/>
      <c r="E118" s="41"/>
      <c r="F118" s="79"/>
      <c r="G118" s="246"/>
      <c r="H118" s="247"/>
      <c r="I118" s="44"/>
      <c r="J118" s="90"/>
      <c r="K118" s="42"/>
      <c r="L118" s="290">
        <f t="shared" si="10"/>
        <v>0</v>
      </c>
      <c r="M118" s="223"/>
      <c r="N118" s="80"/>
      <c r="O118" s="81"/>
      <c r="P118" s="82"/>
      <c r="Q118" s="82"/>
      <c r="R118" s="82"/>
      <c r="S118" s="82"/>
      <c r="T118" s="82"/>
      <c r="U118" s="82"/>
      <c r="V118" s="56">
        <f t="shared" si="11"/>
        <v>0</v>
      </c>
      <c r="W118" s="83"/>
      <c r="X118" s="83"/>
      <c r="Y118" s="83"/>
      <c r="Z118" s="83"/>
      <c r="AA118" s="83"/>
      <c r="AB118" s="83"/>
      <c r="AC118" s="82"/>
      <c r="AD118" s="82"/>
      <c r="AE118" s="82"/>
      <c r="AF118" s="82"/>
      <c r="AG118" s="82"/>
      <c r="AH118" s="82"/>
      <c r="AI118" s="56">
        <f t="shared" si="12"/>
        <v>0</v>
      </c>
      <c r="AJ118" s="83"/>
      <c r="AK118" s="83"/>
      <c r="AL118" s="83"/>
      <c r="AM118" s="83"/>
      <c r="AN118" s="83"/>
      <c r="AO118" s="83"/>
      <c r="AP118" s="289"/>
      <c r="AQ118" s="84"/>
      <c r="AR118" s="85"/>
    </row>
    <row r="119" spans="1:44" s="43" customFormat="1" ht="15">
      <c r="A119" s="40"/>
      <c r="B119" s="44"/>
      <c r="C119" s="285"/>
      <c r="D119" s="41"/>
      <c r="E119" s="41"/>
      <c r="F119" s="79"/>
      <c r="G119" s="246"/>
      <c r="H119" s="247"/>
      <c r="I119" s="44"/>
      <c r="J119" s="90"/>
      <c r="K119" s="42"/>
      <c r="L119" s="290">
        <f t="shared" si="10"/>
        <v>0</v>
      </c>
      <c r="M119" s="223"/>
      <c r="N119" s="80"/>
      <c r="O119" s="81"/>
      <c r="P119" s="82"/>
      <c r="Q119" s="82"/>
      <c r="R119" s="82"/>
      <c r="S119" s="82"/>
      <c r="T119" s="82"/>
      <c r="U119" s="82"/>
      <c r="V119" s="56">
        <f t="shared" si="11"/>
        <v>0</v>
      </c>
      <c r="W119" s="83"/>
      <c r="X119" s="83"/>
      <c r="Y119" s="83"/>
      <c r="Z119" s="83"/>
      <c r="AA119" s="83"/>
      <c r="AB119" s="83"/>
      <c r="AC119" s="82"/>
      <c r="AD119" s="82"/>
      <c r="AE119" s="82"/>
      <c r="AF119" s="82"/>
      <c r="AG119" s="82"/>
      <c r="AH119" s="82"/>
      <c r="AI119" s="56">
        <f t="shared" si="12"/>
        <v>0</v>
      </c>
      <c r="AJ119" s="83"/>
      <c r="AK119" s="83"/>
      <c r="AL119" s="83"/>
      <c r="AM119" s="83"/>
      <c r="AN119" s="83"/>
      <c r="AO119" s="83"/>
      <c r="AP119" s="289"/>
      <c r="AQ119" s="84"/>
      <c r="AR119" s="85"/>
    </row>
    <row r="120" spans="1:44" s="43" customFormat="1" ht="15">
      <c r="A120" s="40"/>
      <c r="B120" s="44"/>
      <c r="C120" s="285"/>
      <c r="D120" s="41"/>
      <c r="E120" s="41"/>
      <c r="F120" s="79"/>
      <c r="G120" s="246"/>
      <c r="H120" s="247"/>
      <c r="I120" s="44"/>
      <c r="J120" s="90"/>
      <c r="K120" s="42"/>
      <c r="L120" s="290">
        <f t="shared" si="10"/>
        <v>0</v>
      </c>
      <c r="M120" s="223"/>
      <c r="N120" s="80"/>
      <c r="O120" s="81"/>
      <c r="P120" s="82"/>
      <c r="Q120" s="82"/>
      <c r="R120" s="82"/>
      <c r="S120" s="82"/>
      <c r="T120" s="82"/>
      <c r="U120" s="82"/>
      <c r="V120" s="56">
        <f t="shared" si="11"/>
        <v>0</v>
      </c>
      <c r="W120" s="83"/>
      <c r="X120" s="83"/>
      <c r="Y120" s="83"/>
      <c r="Z120" s="83"/>
      <c r="AA120" s="83"/>
      <c r="AB120" s="83"/>
      <c r="AC120" s="82"/>
      <c r="AD120" s="82"/>
      <c r="AE120" s="82"/>
      <c r="AF120" s="82"/>
      <c r="AG120" s="82"/>
      <c r="AH120" s="82"/>
      <c r="AI120" s="56">
        <f t="shared" si="12"/>
        <v>0</v>
      </c>
      <c r="AJ120" s="83"/>
      <c r="AK120" s="83"/>
      <c r="AL120" s="83"/>
      <c r="AM120" s="83"/>
      <c r="AN120" s="83"/>
      <c r="AO120" s="83"/>
      <c r="AP120" s="289"/>
      <c r="AQ120" s="84"/>
      <c r="AR120" s="85"/>
    </row>
    <row r="121" spans="1:44" s="43" customFormat="1" ht="15">
      <c r="A121" s="40"/>
      <c r="B121" s="44"/>
      <c r="C121" s="285"/>
      <c r="D121" s="41"/>
      <c r="E121" s="41"/>
      <c r="F121" s="79"/>
      <c r="G121" s="246"/>
      <c r="H121" s="247"/>
      <c r="I121" s="44"/>
      <c r="J121" s="90"/>
      <c r="K121" s="42"/>
      <c r="L121" s="290">
        <f t="shared" si="10"/>
        <v>0</v>
      </c>
      <c r="M121" s="223"/>
      <c r="N121" s="80"/>
      <c r="O121" s="81"/>
      <c r="P121" s="82"/>
      <c r="Q121" s="82"/>
      <c r="R121" s="82"/>
      <c r="S121" s="82"/>
      <c r="T121" s="82"/>
      <c r="U121" s="82"/>
      <c r="V121" s="56">
        <f t="shared" si="11"/>
        <v>0</v>
      </c>
      <c r="W121" s="83"/>
      <c r="X121" s="83"/>
      <c r="Y121" s="83"/>
      <c r="Z121" s="83"/>
      <c r="AA121" s="83"/>
      <c r="AB121" s="83"/>
      <c r="AC121" s="82"/>
      <c r="AD121" s="82"/>
      <c r="AE121" s="82"/>
      <c r="AF121" s="82"/>
      <c r="AG121" s="82"/>
      <c r="AH121" s="82"/>
      <c r="AI121" s="56">
        <f t="shared" si="12"/>
        <v>0</v>
      </c>
      <c r="AJ121" s="83"/>
      <c r="AK121" s="83"/>
      <c r="AL121" s="83"/>
      <c r="AM121" s="83"/>
      <c r="AN121" s="83"/>
      <c r="AO121" s="83"/>
      <c r="AP121" s="289"/>
      <c r="AQ121" s="84"/>
      <c r="AR121" s="85"/>
    </row>
    <row r="122" spans="1:44" s="43" customFormat="1" ht="15">
      <c r="A122" s="40"/>
      <c r="B122" s="44"/>
      <c r="C122" s="285"/>
      <c r="D122" s="41"/>
      <c r="E122" s="41"/>
      <c r="F122" s="79"/>
      <c r="G122" s="246"/>
      <c r="H122" s="247"/>
      <c r="I122" s="44"/>
      <c r="J122" s="90"/>
      <c r="K122" s="42"/>
      <c r="L122" s="290">
        <f t="shared" si="10"/>
        <v>0</v>
      </c>
      <c r="M122" s="223"/>
      <c r="N122" s="80"/>
      <c r="O122" s="81"/>
      <c r="P122" s="82"/>
      <c r="Q122" s="82"/>
      <c r="R122" s="82"/>
      <c r="S122" s="82"/>
      <c r="T122" s="82"/>
      <c r="U122" s="82"/>
      <c r="V122" s="56">
        <f t="shared" si="11"/>
        <v>0</v>
      </c>
      <c r="W122" s="83"/>
      <c r="X122" s="83"/>
      <c r="Y122" s="83"/>
      <c r="Z122" s="83"/>
      <c r="AA122" s="83"/>
      <c r="AB122" s="83"/>
      <c r="AC122" s="82"/>
      <c r="AD122" s="82"/>
      <c r="AE122" s="82"/>
      <c r="AF122" s="82"/>
      <c r="AG122" s="82"/>
      <c r="AH122" s="82"/>
      <c r="AI122" s="56">
        <f t="shared" si="12"/>
        <v>0</v>
      </c>
      <c r="AJ122" s="83"/>
      <c r="AK122" s="83"/>
      <c r="AL122" s="83"/>
      <c r="AM122" s="83"/>
      <c r="AN122" s="83"/>
      <c r="AO122" s="83"/>
      <c r="AP122" s="289"/>
      <c r="AQ122" s="84"/>
      <c r="AR122" s="85"/>
    </row>
    <row r="123" spans="1:44" s="43" customFormat="1" ht="15">
      <c r="A123" s="40"/>
      <c r="B123" s="44"/>
      <c r="C123" s="285"/>
      <c r="D123" s="41"/>
      <c r="E123" s="41"/>
      <c r="F123" s="79"/>
      <c r="G123" s="246"/>
      <c r="H123" s="247"/>
      <c r="I123" s="44"/>
      <c r="J123" s="90"/>
      <c r="K123" s="42"/>
      <c r="L123" s="290">
        <f t="shared" si="10"/>
        <v>0</v>
      </c>
      <c r="M123" s="223"/>
      <c r="N123" s="80"/>
      <c r="O123" s="81"/>
      <c r="P123" s="82"/>
      <c r="Q123" s="82"/>
      <c r="R123" s="82"/>
      <c r="S123" s="82"/>
      <c r="T123" s="82"/>
      <c r="U123" s="82"/>
      <c r="V123" s="56">
        <f t="shared" si="11"/>
        <v>0</v>
      </c>
      <c r="W123" s="83"/>
      <c r="X123" s="83"/>
      <c r="Y123" s="83"/>
      <c r="Z123" s="83"/>
      <c r="AA123" s="83"/>
      <c r="AB123" s="83"/>
      <c r="AC123" s="82"/>
      <c r="AD123" s="82"/>
      <c r="AE123" s="82"/>
      <c r="AF123" s="82"/>
      <c r="AG123" s="82"/>
      <c r="AH123" s="82"/>
      <c r="AI123" s="56">
        <f t="shared" si="12"/>
        <v>0</v>
      </c>
      <c r="AJ123" s="83"/>
      <c r="AK123" s="83"/>
      <c r="AL123" s="83"/>
      <c r="AM123" s="83"/>
      <c r="AN123" s="83"/>
      <c r="AO123" s="83"/>
      <c r="AP123" s="289"/>
      <c r="AQ123" s="84"/>
      <c r="AR123" s="85"/>
    </row>
    <row r="124" spans="1:44" s="43" customFormat="1" ht="15">
      <c r="A124" s="40"/>
      <c r="B124" s="44"/>
      <c r="C124" s="285"/>
      <c r="D124" s="41"/>
      <c r="E124" s="41"/>
      <c r="F124" s="79"/>
      <c r="G124" s="246"/>
      <c r="H124" s="247"/>
      <c r="I124" s="44"/>
      <c r="J124" s="90"/>
      <c r="K124" s="42"/>
      <c r="L124" s="290">
        <f t="shared" si="10"/>
        <v>0</v>
      </c>
      <c r="M124" s="223"/>
      <c r="N124" s="80"/>
      <c r="O124" s="81"/>
      <c r="P124" s="82"/>
      <c r="Q124" s="82"/>
      <c r="R124" s="82"/>
      <c r="S124" s="82"/>
      <c r="T124" s="82"/>
      <c r="U124" s="82"/>
      <c r="V124" s="56">
        <f t="shared" si="11"/>
        <v>0</v>
      </c>
      <c r="W124" s="83"/>
      <c r="X124" s="83"/>
      <c r="Y124" s="83"/>
      <c r="Z124" s="83"/>
      <c r="AA124" s="83"/>
      <c r="AB124" s="83"/>
      <c r="AC124" s="82"/>
      <c r="AD124" s="82"/>
      <c r="AE124" s="82"/>
      <c r="AF124" s="82"/>
      <c r="AG124" s="82"/>
      <c r="AH124" s="82"/>
      <c r="AI124" s="56">
        <f t="shared" si="12"/>
        <v>0</v>
      </c>
      <c r="AJ124" s="83"/>
      <c r="AK124" s="83"/>
      <c r="AL124" s="83"/>
      <c r="AM124" s="83"/>
      <c r="AN124" s="83"/>
      <c r="AO124" s="83"/>
      <c r="AP124" s="289"/>
      <c r="AQ124" s="84"/>
      <c r="AR124" s="85"/>
    </row>
    <row r="125" spans="1:44" s="43" customFormat="1" ht="15">
      <c r="A125" s="40"/>
      <c r="B125" s="44"/>
      <c r="C125" s="285"/>
      <c r="D125" s="41"/>
      <c r="E125" s="41"/>
      <c r="F125" s="79"/>
      <c r="G125" s="246"/>
      <c r="H125" s="247"/>
      <c r="I125" s="44"/>
      <c r="J125" s="90"/>
      <c r="K125" s="42"/>
      <c r="L125" s="290">
        <f t="shared" si="10"/>
        <v>0</v>
      </c>
      <c r="M125" s="223"/>
      <c r="N125" s="80"/>
      <c r="O125" s="81"/>
      <c r="P125" s="82"/>
      <c r="Q125" s="82"/>
      <c r="R125" s="82"/>
      <c r="S125" s="82"/>
      <c r="T125" s="82"/>
      <c r="U125" s="82"/>
      <c r="V125" s="56">
        <f t="shared" si="11"/>
        <v>0</v>
      </c>
      <c r="W125" s="83"/>
      <c r="X125" s="83"/>
      <c r="Y125" s="83"/>
      <c r="Z125" s="83"/>
      <c r="AA125" s="83"/>
      <c r="AB125" s="83"/>
      <c r="AC125" s="82"/>
      <c r="AD125" s="82"/>
      <c r="AE125" s="82"/>
      <c r="AF125" s="82"/>
      <c r="AG125" s="82"/>
      <c r="AH125" s="82"/>
      <c r="AI125" s="56">
        <f t="shared" si="12"/>
        <v>0</v>
      </c>
      <c r="AJ125" s="83"/>
      <c r="AK125" s="83"/>
      <c r="AL125" s="83"/>
      <c r="AM125" s="83"/>
      <c r="AN125" s="83"/>
      <c r="AO125" s="83"/>
      <c r="AP125" s="289"/>
      <c r="AQ125" s="84"/>
      <c r="AR125" s="85"/>
    </row>
    <row r="126" spans="1:44" s="43" customFormat="1" ht="15">
      <c r="A126" s="40"/>
      <c r="B126" s="44"/>
      <c r="C126" s="285"/>
      <c r="D126" s="41"/>
      <c r="E126" s="41"/>
      <c r="F126" s="79"/>
      <c r="G126" s="246"/>
      <c r="H126" s="247"/>
      <c r="I126" s="44"/>
      <c r="J126" s="90"/>
      <c r="K126" s="42"/>
      <c r="L126" s="290">
        <f t="shared" si="10"/>
        <v>0</v>
      </c>
      <c r="M126" s="223"/>
      <c r="N126" s="80"/>
      <c r="O126" s="81"/>
      <c r="P126" s="82"/>
      <c r="Q126" s="82"/>
      <c r="R126" s="82"/>
      <c r="S126" s="82"/>
      <c r="T126" s="82"/>
      <c r="U126" s="82"/>
      <c r="V126" s="56">
        <f t="shared" si="11"/>
        <v>0</v>
      </c>
      <c r="W126" s="83"/>
      <c r="X126" s="83"/>
      <c r="Y126" s="83"/>
      <c r="Z126" s="83"/>
      <c r="AA126" s="83"/>
      <c r="AB126" s="83"/>
      <c r="AC126" s="82"/>
      <c r="AD126" s="82"/>
      <c r="AE126" s="82"/>
      <c r="AF126" s="82"/>
      <c r="AG126" s="82"/>
      <c r="AH126" s="82"/>
      <c r="AI126" s="56">
        <f t="shared" si="12"/>
        <v>0</v>
      </c>
      <c r="AJ126" s="83"/>
      <c r="AK126" s="83"/>
      <c r="AL126" s="83"/>
      <c r="AM126" s="83"/>
      <c r="AN126" s="83"/>
      <c r="AO126" s="83"/>
      <c r="AP126" s="289"/>
      <c r="AQ126" s="84"/>
      <c r="AR126" s="85"/>
    </row>
    <row r="127" spans="1:44" s="43" customFormat="1" ht="15">
      <c r="A127" s="40"/>
      <c r="B127" s="44"/>
      <c r="C127" s="285"/>
      <c r="D127" s="41"/>
      <c r="E127" s="41"/>
      <c r="F127" s="79"/>
      <c r="G127" s="246"/>
      <c r="H127" s="247"/>
      <c r="I127" s="44"/>
      <c r="J127" s="90"/>
      <c r="K127" s="42"/>
      <c r="L127" s="290">
        <f t="shared" si="10"/>
        <v>0</v>
      </c>
      <c r="M127" s="223"/>
      <c r="N127" s="80"/>
      <c r="O127" s="81"/>
      <c r="P127" s="82"/>
      <c r="Q127" s="82"/>
      <c r="R127" s="82"/>
      <c r="S127" s="82"/>
      <c r="T127" s="82"/>
      <c r="U127" s="82"/>
      <c r="V127" s="56">
        <f t="shared" si="11"/>
        <v>0</v>
      </c>
      <c r="W127" s="83"/>
      <c r="X127" s="83"/>
      <c r="Y127" s="83"/>
      <c r="Z127" s="83"/>
      <c r="AA127" s="83"/>
      <c r="AB127" s="83"/>
      <c r="AC127" s="82"/>
      <c r="AD127" s="82"/>
      <c r="AE127" s="82"/>
      <c r="AF127" s="82"/>
      <c r="AG127" s="82"/>
      <c r="AH127" s="82"/>
      <c r="AI127" s="56">
        <f t="shared" si="12"/>
        <v>0</v>
      </c>
      <c r="AJ127" s="83"/>
      <c r="AK127" s="83"/>
      <c r="AL127" s="83"/>
      <c r="AM127" s="83"/>
      <c r="AN127" s="83"/>
      <c r="AO127" s="83"/>
      <c r="AP127" s="289"/>
      <c r="AQ127" s="84"/>
      <c r="AR127" s="85"/>
    </row>
    <row r="128" spans="1:44" s="43" customFormat="1" ht="15">
      <c r="A128" s="40"/>
      <c r="B128" s="44"/>
      <c r="C128" s="285"/>
      <c r="D128" s="41"/>
      <c r="E128" s="41"/>
      <c r="F128" s="79"/>
      <c r="G128" s="246"/>
      <c r="H128" s="247"/>
      <c r="I128" s="44"/>
      <c r="J128" s="90"/>
      <c r="K128" s="42"/>
      <c r="L128" s="290">
        <f t="shared" si="10"/>
        <v>0</v>
      </c>
      <c r="M128" s="223"/>
      <c r="N128" s="80"/>
      <c r="O128" s="81"/>
      <c r="P128" s="82"/>
      <c r="Q128" s="82"/>
      <c r="R128" s="82"/>
      <c r="S128" s="82"/>
      <c r="T128" s="82"/>
      <c r="U128" s="82"/>
      <c r="V128" s="56">
        <f t="shared" si="11"/>
        <v>0</v>
      </c>
      <c r="W128" s="83"/>
      <c r="X128" s="83"/>
      <c r="Y128" s="83"/>
      <c r="Z128" s="83"/>
      <c r="AA128" s="83"/>
      <c r="AB128" s="83"/>
      <c r="AC128" s="82"/>
      <c r="AD128" s="82"/>
      <c r="AE128" s="82"/>
      <c r="AF128" s="82"/>
      <c r="AG128" s="82"/>
      <c r="AH128" s="82"/>
      <c r="AI128" s="56">
        <f t="shared" si="12"/>
        <v>0</v>
      </c>
      <c r="AJ128" s="83"/>
      <c r="AK128" s="83"/>
      <c r="AL128" s="83"/>
      <c r="AM128" s="83"/>
      <c r="AN128" s="83"/>
      <c r="AO128" s="83"/>
      <c r="AP128" s="289"/>
      <c r="AQ128" s="84"/>
      <c r="AR128" s="85"/>
    </row>
    <row r="129" spans="1:44" s="43" customFormat="1" ht="15">
      <c r="A129" s="40"/>
      <c r="B129" s="44"/>
      <c r="C129" s="285"/>
      <c r="D129" s="41"/>
      <c r="E129" s="41"/>
      <c r="F129" s="79"/>
      <c r="G129" s="246"/>
      <c r="H129" s="247"/>
      <c r="I129" s="44"/>
      <c r="J129" s="90"/>
      <c r="K129" s="42"/>
      <c r="L129" s="290">
        <f t="shared" si="10"/>
        <v>0</v>
      </c>
      <c r="M129" s="223"/>
      <c r="N129" s="80"/>
      <c r="O129" s="81"/>
      <c r="P129" s="82"/>
      <c r="Q129" s="82"/>
      <c r="R129" s="82"/>
      <c r="S129" s="82"/>
      <c r="T129" s="82"/>
      <c r="U129" s="82"/>
      <c r="V129" s="56">
        <f t="shared" si="11"/>
        <v>0</v>
      </c>
      <c r="W129" s="83"/>
      <c r="X129" s="83"/>
      <c r="Y129" s="83"/>
      <c r="Z129" s="83"/>
      <c r="AA129" s="83"/>
      <c r="AB129" s="83"/>
      <c r="AC129" s="82"/>
      <c r="AD129" s="82"/>
      <c r="AE129" s="82"/>
      <c r="AF129" s="82"/>
      <c r="AG129" s="82"/>
      <c r="AH129" s="82"/>
      <c r="AI129" s="56">
        <f t="shared" si="12"/>
        <v>0</v>
      </c>
      <c r="AJ129" s="83"/>
      <c r="AK129" s="83"/>
      <c r="AL129" s="83"/>
      <c r="AM129" s="83"/>
      <c r="AN129" s="83"/>
      <c r="AO129" s="83"/>
      <c r="AP129" s="289"/>
      <c r="AQ129" s="84"/>
      <c r="AR129" s="85"/>
    </row>
    <row r="130" spans="1:44" s="43" customFormat="1" ht="15">
      <c r="A130" s="40"/>
      <c r="B130" s="44"/>
      <c r="C130" s="285"/>
      <c r="D130" s="41"/>
      <c r="E130" s="41"/>
      <c r="F130" s="79"/>
      <c r="G130" s="246"/>
      <c r="H130" s="247"/>
      <c r="I130" s="44"/>
      <c r="J130" s="90"/>
      <c r="K130" s="42"/>
      <c r="L130" s="290">
        <f t="shared" si="10"/>
        <v>0</v>
      </c>
      <c r="M130" s="223"/>
      <c r="N130" s="80"/>
      <c r="O130" s="81"/>
      <c r="P130" s="82"/>
      <c r="Q130" s="82"/>
      <c r="R130" s="82"/>
      <c r="S130" s="82"/>
      <c r="T130" s="82"/>
      <c r="U130" s="82"/>
      <c r="V130" s="56">
        <f t="shared" si="11"/>
        <v>0</v>
      </c>
      <c r="W130" s="83"/>
      <c r="X130" s="83"/>
      <c r="Y130" s="83"/>
      <c r="Z130" s="83"/>
      <c r="AA130" s="83"/>
      <c r="AB130" s="83"/>
      <c r="AC130" s="82"/>
      <c r="AD130" s="82"/>
      <c r="AE130" s="82"/>
      <c r="AF130" s="82"/>
      <c r="AG130" s="82"/>
      <c r="AH130" s="82"/>
      <c r="AI130" s="56">
        <f t="shared" si="12"/>
        <v>0</v>
      </c>
      <c r="AJ130" s="83"/>
      <c r="AK130" s="83"/>
      <c r="AL130" s="83"/>
      <c r="AM130" s="83"/>
      <c r="AN130" s="83"/>
      <c r="AO130" s="83"/>
      <c r="AP130" s="289"/>
      <c r="AQ130" s="84"/>
      <c r="AR130" s="85"/>
    </row>
    <row r="131" spans="1:44" s="45" customFormat="1" ht="15">
      <c r="A131" s="40"/>
      <c r="B131" s="59"/>
      <c r="C131" s="58"/>
      <c r="D131" s="60"/>
      <c r="E131" s="60"/>
      <c r="F131" s="60"/>
      <c r="G131" s="60"/>
      <c r="H131" s="60"/>
      <c r="I131" s="58"/>
      <c r="J131" s="57"/>
      <c r="K131" s="57"/>
      <c r="L131" s="57"/>
      <c r="M131" s="61"/>
      <c r="N131" s="60"/>
      <c r="O131" s="58"/>
      <c r="P131" s="62"/>
      <c r="Q131" s="62"/>
      <c r="R131" s="62"/>
      <c r="S131" s="62"/>
      <c r="T131" s="62"/>
      <c r="U131" s="62"/>
      <c r="V131" s="63"/>
      <c r="W131" s="62"/>
      <c r="X131" s="62"/>
      <c r="Y131" s="62"/>
      <c r="Z131" s="62"/>
      <c r="AA131" s="62"/>
      <c r="AB131" s="62"/>
      <c r="AC131" s="62"/>
      <c r="AD131" s="62"/>
      <c r="AE131" s="62"/>
      <c r="AF131" s="62"/>
      <c r="AG131" s="62"/>
      <c r="AH131" s="62"/>
      <c r="AI131" s="63"/>
      <c r="AJ131" s="62"/>
      <c r="AK131" s="62"/>
      <c r="AL131" s="62"/>
      <c r="AM131" s="62"/>
      <c r="AN131" s="62"/>
      <c r="AO131" s="64"/>
      <c r="AP131" s="65"/>
      <c r="AQ131" s="66"/>
      <c r="AR131" s="67"/>
    </row>
    <row r="132" spans="1:44" s="68" customFormat="1" ht="15">
      <c r="A132" s="40"/>
      <c r="C132" s="69"/>
      <c r="D132" s="69"/>
      <c r="E132" s="69"/>
      <c r="F132" s="69"/>
      <c r="G132" s="69"/>
      <c r="H132" s="69"/>
      <c r="I132" s="69"/>
      <c r="J132" s="70">
        <f>SUM(J111:J131)</f>
        <v>143069.39</v>
      </c>
      <c r="K132" s="70">
        <f>SUM(K111:K131)</f>
        <v>100273.39</v>
      </c>
      <c r="L132" s="70">
        <f>SUM(L111:L131)</f>
        <v>42796</v>
      </c>
      <c r="M132" s="69"/>
      <c r="N132" s="69"/>
      <c r="O132" s="69"/>
      <c r="P132" s="71">
        <f aca="true" t="shared" si="13" ref="P132:AO132">SUM(P111:P131)</f>
        <v>100273.39</v>
      </c>
      <c r="Q132" s="71">
        <f t="shared" si="13"/>
        <v>50000</v>
      </c>
      <c r="R132" s="71">
        <f t="shared" si="13"/>
        <v>0</v>
      </c>
      <c r="S132" s="71">
        <f t="shared" si="13"/>
        <v>0</v>
      </c>
      <c r="T132" s="71">
        <f t="shared" si="13"/>
        <v>0</v>
      </c>
      <c r="U132" s="71">
        <f t="shared" si="13"/>
        <v>0</v>
      </c>
      <c r="V132" s="71">
        <f t="shared" si="13"/>
        <v>145973.39</v>
      </c>
      <c r="W132" s="71">
        <f t="shared" si="13"/>
        <v>98273.39</v>
      </c>
      <c r="X132" s="71">
        <f t="shared" si="13"/>
        <v>47700</v>
      </c>
      <c r="Y132" s="71">
        <f t="shared" si="13"/>
        <v>0</v>
      </c>
      <c r="Z132" s="71">
        <f t="shared" si="13"/>
        <v>0</v>
      </c>
      <c r="AA132" s="71">
        <f t="shared" si="13"/>
        <v>0</v>
      </c>
      <c r="AB132" s="71">
        <f t="shared" si="13"/>
        <v>0</v>
      </c>
      <c r="AC132" s="71">
        <f t="shared" si="13"/>
        <v>42796</v>
      </c>
      <c r="AD132" s="71">
        <f t="shared" si="13"/>
        <v>0</v>
      </c>
      <c r="AE132" s="71">
        <f t="shared" si="13"/>
        <v>0</v>
      </c>
      <c r="AF132" s="71">
        <f t="shared" si="13"/>
        <v>0</v>
      </c>
      <c r="AG132" s="71">
        <f t="shared" si="13"/>
        <v>0</v>
      </c>
      <c r="AH132" s="71">
        <f t="shared" si="13"/>
        <v>0</v>
      </c>
      <c r="AI132" s="71">
        <f t="shared" si="13"/>
        <v>42796</v>
      </c>
      <c r="AJ132" s="71">
        <f t="shared" si="13"/>
        <v>42796</v>
      </c>
      <c r="AK132" s="71">
        <f t="shared" si="13"/>
        <v>0</v>
      </c>
      <c r="AL132" s="71">
        <f t="shared" si="13"/>
        <v>0</v>
      </c>
      <c r="AM132" s="71">
        <f t="shared" si="13"/>
        <v>0</v>
      </c>
      <c r="AN132" s="71">
        <f t="shared" si="13"/>
        <v>0</v>
      </c>
      <c r="AO132" s="71">
        <f t="shared" si="13"/>
        <v>0</v>
      </c>
      <c r="AP132" s="69"/>
      <c r="AQ132" s="69"/>
      <c r="AR132" s="69"/>
    </row>
    <row r="133" ht="15">
      <c r="A133" s="40"/>
    </row>
    <row r="134" spans="1:14" ht="15">
      <c r="A134" s="40"/>
      <c r="J134" s="402" t="s">
        <v>138</v>
      </c>
      <c r="K134" s="402"/>
      <c r="L134" s="402"/>
      <c r="M134" s="402"/>
      <c r="N134" s="402"/>
    </row>
    <row r="135" spans="1:17" ht="45" customHeight="1">
      <c r="A135" s="40"/>
      <c r="I135" s="286" t="s">
        <v>140</v>
      </c>
      <c r="J135" s="132" t="s">
        <v>104</v>
      </c>
      <c r="K135" s="132" t="s">
        <v>80</v>
      </c>
      <c r="L135" s="132" t="s">
        <v>135</v>
      </c>
      <c r="M135" s="132" t="s">
        <v>81</v>
      </c>
      <c r="N135" s="132" t="s">
        <v>136</v>
      </c>
      <c r="O135" s="73" t="s">
        <v>11</v>
      </c>
      <c r="P135" s="47"/>
      <c r="Q135" s="47"/>
    </row>
    <row r="136" spans="1:17" ht="15" customHeight="1">
      <c r="A136" s="40"/>
      <c r="I136" s="286"/>
      <c r="J136" s="210" t="s">
        <v>3</v>
      </c>
      <c r="K136" s="211">
        <f>SUM(K137:K143)</f>
        <v>3</v>
      </c>
      <c r="L136" s="212"/>
      <c r="M136" s="211">
        <f>SUM(M137:M143)</f>
        <v>1</v>
      </c>
      <c r="N136" s="212"/>
      <c r="O136" s="86" t="s">
        <v>148</v>
      </c>
      <c r="P136" s="47"/>
      <c r="Q136" s="47"/>
    </row>
    <row r="137" spans="1:17" ht="15" customHeight="1">
      <c r="A137" s="40"/>
      <c r="I137" s="286"/>
      <c r="J137" s="229" t="s">
        <v>10</v>
      </c>
      <c r="K137" s="128">
        <f aca="true" t="shared" si="14" ref="K137:K143">COUNTIF($M$111:$M$130,J137)</f>
        <v>3</v>
      </c>
      <c r="L137" s="129">
        <f>K137/$K$93</f>
        <v>0.3</v>
      </c>
      <c r="M137" s="128">
        <f>_xlfn.COUNTIFS(M111:M130,J137,N111:N130,"DA")</f>
        <v>1</v>
      </c>
      <c r="N137" s="129">
        <f>M137/$M$93</f>
        <v>0.1111111111111111</v>
      </c>
      <c r="O137" s="234" t="s">
        <v>127</v>
      </c>
      <c r="P137" s="47"/>
      <c r="Q137" s="47"/>
    </row>
    <row r="138" spans="1:17" ht="24.75" customHeight="1">
      <c r="A138" s="40"/>
      <c r="I138" s="286"/>
      <c r="J138" s="233" t="s">
        <v>120</v>
      </c>
      <c r="K138" s="130">
        <f t="shared" si="14"/>
        <v>0</v>
      </c>
      <c r="L138" s="393">
        <f>(K138+K139+K140+K141)/$K$93</f>
        <v>0</v>
      </c>
      <c r="M138" s="130">
        <f>_xlfn.COUNTIFS(M111:M130,J138,N111:N130,"DA")</f>
        <v>0</v>
      </c>
      <c r="N138" s="393">
        <f>(M138+M139+M140+M141)/$M$93</f>
        <v>0</v>
      </c>
      <c r="O138" s="234" t="s">
        <v>141</v>
      </c>
      <c r="P138" s="47"/>
      <c r="Q138" s="47"/>
    </row>
    <row r="139" spans="1:17" ht="24" customHeight="1">
      <c r="A139" s="40"/>
      <c r="I139" s="286"/>
      <c r="J139" s="230" t="s">
        <v>121</v>
      </c>
      <c r="K139" s="130">
        <f t="shared" si="14"/>
        <v>0</v>
      </c>
      <c r="L139" s="394"/>
      <c r="M139" s="130">
        <f>_xlfn.COUNTIFS(M111:M130,J139,N111:N130,"DA")</f>
        <v>0</v>
      </c>
      <c r="N139" s="394"/>
      <c r="O139" s="234" t="s">
        <v>142</v>
      </c>
      <c r="P139" s="47"/>
      <c r="Q139" s="47"/>
    </row>
    <row r="140" spans="1:17" ht="24" customHeight="1">
      <c r="A140" s="40"/>
      <c r="I140" s="286"/>
      <c r="J140" s="230" t="s">
        <v>122</v>
      </c>
      <c r="K140" s="130">
        <f t="shared" si="14"/>
        <v>0</v>
      </c>
      <c r="L140" s="394"/>
      <c r="M140" s="130">
        <f>_xlfn.COUNTIFS(M111:M130,J140,N111:N130,"DA")</f>
        <v>0</v>
      </c>
      <c r="N140" s="394"/>
      <c r="O140" s="234" t="s">
        <v>143</v>
      </c>
      <c r="P140" s="47"/>
      <c r="Q140" s="47"/>
    </row>
    <row r="141" spans="1:17" ht="15" customHeight="1">
      <c r="A141" s="40"/>
      <c r="I141" s="286"/>
      <c r="J141" s="230" t="s">
        <v>123</v>
      </c>
      <c r="K141" s="130">
        <f t="shared" si="14"/>
        <v>0</v>
      </c>
      <c r="L141" s="395"/>
      <c r="M141" s="130">
        <f>_xlfn.COUNTIFS(M111:M130,J141,N111:N130,"DA")</f>
        <v>0</v>
      </c>
      <c r="N141" s="395"/>
      <c r="O141" s="234" t="s">
        <v>144</v>
      </c>
      <c r="P141" s="47"/>
      <c r="Q141" s="47"/>
    </row>
    <row r="142" spans="1:17" ht="15" customHeight="1">
      <c r="A142" s="40"/>
      <c r="I142" s="286"/>
      <c r="J142" s="231" t="s">
        <v>118</v>
      </c>
      <c r="K142" s="131">
        <f t="shared" si="14"/>
        <v>0</v>
      </c>
      <c r="L142" s="399">
        <f>(K142+K143)/$K$93</f>
        <v>0</v>
      </c>
      <c r="M142" s="131">
        <f>_xlfn.COUNTIFS(M111:M130,J142,N111:N130,"DA")</f>
        <v>0</v>
      </c>
      <c r="N142" s="399">
        <f>(M142+M143)/$M$93</f>
        <v>0</v>
      </c>
      <c r="O142" s="234" t="s">
        <v>145</v>
      </c>
      <c r="P142" s="47"/>
      <c r="Q142" s="47"/>
    </row>
    <row r="143" spans="1:17" ht="15" customHeight="1">
      <c r="A143" s="40"/>
      <c r="I143" s="286"/>
      <c r="J143" s="231" t="s">
        <v>119</v>
      </c>
      <c r="K143" s="131">
        <f t="shared" si="14"/>
        <v>0</v>
      </c>
      <c r="L143" s="399"/>
      <c r="M143" s="131">
        <f>_xlfn.COUNTIFS(M111:M130,J143,N111:N130,"DA")</f>
        <v>0</v>
      </c>
      <c r="N143" s="399"/>
      <c r="O143" s="234" t="s">
        <v>146</v>
      </c>
      <c r="P143" s="47"/>
      <c r="Q143" s="47"/>
    </row>
    <row r="144" spans="1:17" ht="15" customHeight="1">
      <c r="A144" s="40"/>
      <c r="I144" s="239"/>
      <c r="J144" s="232"/>
      <c r="K144" s="47"/>
      <c r="L144" s="47"/>
      <c r="M144" s="47"/>
      <c r="N144" s="47"/>
      <c r="O144" s="47"/>
      <c r="P144" s="47"/>
      <c r="Q144" s="47"/>
    </row>
    <row r="145" spans="1:17" ht="45.75">
      <c r="A145" s="40"/>
      <c r="I145" s="239"/>
      <c r="J145" s="403" t="s">
        <v>88</v>
      </c>
      <c r="K145" s="403"/>
      <c r="L145" s="121" t="s">
        <v>25</v>
      </c>
      <c r="M145" s="121" t="s">
        <v>26</v>
      </c>
      <c r="N145" s="121" t="s">
        <v>125</v>
      </c>
      <c r="O145" s="235" t="s">
        <v>124</v>
      </c>
      <c r="P145" s="121" t="s">
        <v>28</v>
      </c>
      <c r="Q145" s="121" t="s">
        <v>29</v>
      </c>
    </row>
    <row r="146" spans="1:17" ht="15" customHeight="1">
      <c r="A146" s="40"/>
      <c r="I146" s="239"/>
      <c r="J146" s="398" t="s">
        <v>75</v>
      </c>
      <c r="K146" s="398"/>
      <c r="L146" s="122">
        <f>$J$132</f>
        <v>143069.39</v>
      </c>
      <c r="M146" s="123">
        <f>SUMIF('DS'!$M$111:$M$131,'DS'!$J$137,'DS'!$V$111:$V$131)+SUMIF('DS'!$M$111:$M$131,'DS'!$J$94,'DS'!$AI$111:$AI$131)</f>
        <v>188769.39</v>
      </c>
      <c r="N146" s="123">
        <f>SUMIF('DS'!$M$111:$M$131,'DS'!$J$95,'DS'!$V$111:$V$131)+SUMIF('DS'!$M$111:$M$131,'DS'!$J$96,'DS'!$V$111:$V$131)+SUMIF('DS'!$M$111:$M$131,'DS'!$J$97,'DS'!$V$111:$V$131)+SUMIF('DS'!$M$111:$M$131,'DS'!$J$98,'DS'!$V$111:$V$131)+SUMIF('DS'!$M$111:$M$131,'DS'!$J$95,'DS'!$AI$111:$AI$131)+SUMIF('DS'!$M$111:$M$131,'DS'!$J$96,'DS'!$AI$111:$AI$131)+SUMIF('DS'!$M$111:$M$131,'DS'!$J$97,'DS'!$AI$111:$AI$131)+SUMIF('DS'!$M$111:$M$131,'DS'!$J$98,'DS'!$AI$111:$AI$131)</f>
        <v>0</v>
      </c>
      <c r="O146" s="123">
        <f>L146-(M146+N146)</f>
        <v>-45700</v>
      </c>
      <c r="P146" s="127">
        <f>M146/L146</f>
        <v>1.3194254200706383</v>
      </c>
      <c r="Q146" s="127">
        <f>(M146+N146)/L146</f>
        <v>1.3194254200706383</v>
      </c>
    </row>
    <row r="147" spans="1:17" ht="15" customHeight="1">
      <c r="A147" s="40"/>
      <c r="I147" s="239"/>
      <c r="J147" s="400" t="s">
        <v>76</v>
      </c>
      <c r="K147" s="401"/>
      <c r="L147" s="122" t="e">
        <f>IF($B$2=2022,_xlfn.SUMIFS('DS'!$U$111:$U$131,'DS'!$M$111:$M$131,"&lt;&gt;""",'DS'!$N$111:$N$131,"DA")+_xlfn.SUMIFS('DS'!$AH$111:$AH$131,'DS'!$M$111:$M$131,"&lt;&gt;""",'DS'!$N$111:$N$131,"DA"),IF($B$2=2021,_xlfn.SUMIFS('DS'!$T$111:$T$131,'DS'!$M$111:$M$131,"&lt;&gt;""",'DS'!$N$111:$N$131,"DA")+_xlfn.SUMIFS('DS'!$AG$111:$AG$131,'DS'!$M$111:$M$131,"&lt;&gt;""",'DS'!$N$111:$N$131,"DA"),IF($B$2=2020,_xlfn.SUMIFS('DS'!$S$111:$S$131,'DS'!$M$111:$M$131,"&lt;&gt;""",'DS'!$N$111:$N$131,"DA")+_xlfn.SUMIFS('DS'!$AF$111:$AF$131,'DS'!$M$111:$M$131,"&lt;&gt;""",'DS'!$N$111:$N$131,"DA"),IF($B$2=2019,_xlfn.SUMIFS('DS'!$R$111:$R$131,'DS'!$M$111:$M$131,"&lt;&gt;""",'DS'!$N$111:$N$131,"DA")+_xlfn.SUMIFS('DS'!$AE$111:$AE$131,'DS'!$M$111:$M$131,"&lt;&gt;""",'DS'!$N$111:$N$131,"DA"),IF($B$2=2018,_xlfn.SUMIFS('DS'!$Q$111:$Q$131,'DS'!$M$111:$M$131,"&lt;&gt;""",'DS'!$N$111:$N$131,"DA")+_xlfn.SUMIFS('DS'!$AD$111:$AD$131,'DS'!$M$111:$M$131,"&lt;&gt;""",'DS'!$N$111:$N$131,"DA"),IF($B$2=2017,_xlfn.SUMIFS('DS'!$P$111:$P$131,'DS'!$M$111:$M$131,"&lt;&gt;""",'DS'!$N$111:$N$131,"DA")+_xlfn.SUMIFS('DS'!$AC$111:$AC$131,'DS'!$M$111:$M$131,"&lt;&gt;""",'DS'!$N$111:$N$131,"DA"),"greska"))))))</f>
        <v>#NAME?</v>
      </c>
      <c r="M147" s="123" t="e">
        <f>IF($B$2=2022,_xlfn.SUMIFS('DS'!$AB$111:$AB$131,'DS'!$M$111:$M$131,'DS'!$J$137,'DS'!$N$111:$N$131,"DA")+_xlfn.SUMIFS('DS'!$AO$111:$AO$131,'DS'!$M$111:$M$131,'DS'!$J$137,'DS'!$N$111:$N$131,"DA"),IF($B$2=2021,_xlfn.SUMIFS('DS'!$AA$111:$AA$131,'DS'!$M$111:$M$131,'DS'!$J$137,'DS'!$N$111:$N$131,"DA")+_xlfn.SUMIFS('DS'!$AN$111:$AN$131,'DS'!$M$111:$M$131,'DS'!$J$137,'DS'!$N$111:$N$131,"DA"),IF($B$2=2020,_xlfn.SUMIFS('DS'!$Z$111:$Z$131,'DS'!$M$111:$M$131,'DS'!$J$137,'DS'!$N$111:$N$131,"DA")+_xlfn.SUMIFS('DS'!$AM$111:$AM$131,'DS'!$M$111:$M$131,'DS'!$J$137,'DS'!$N$111:$N$131,"DA"),IF($B$2=2019,_xlfn.SUMIFS('DS'!$Y$111:$Y$131,'DS'!$M$111:$M$131,'DS'!$J$137,'DS'!$N$111:$N$131,"DA")+_xlfn.SUMIFS('DS'!$AL$111:$AL$131,'DS'!$M$111:$M$131,'DS'!$J$137,'DS'!$N$111:$N$131,"DA"),IF($B$2=2018,_xlfn.SUMIFS('DS'!$X$111:$X$131,'DS'!$M$111:$M$131,'DS'!$J$137,'DS'!$N$111:$N$131,"DA")+_xlfn.SUMIFS('DS'!$AK$111:$AK$131,'DS'!$M$111:$M$131,'DS'!$J$137,'DS'!$N$111:$N$131,"DA"),IF($B$2=2017,_xlfn.SUMIFS('DS'!$W$111:$W$131,'DS'!$M$111:$M$131,'DS'!$J$137,'DS'!$N$111:$N$131,"DA")+_xlfn.SUMIFS('DS'!$AJ$111:$AJ$131,'DS'!$M$111:$M$131,'DS'!$J$137,'DS'!$N$111:$N$131,"DA"),"greska"))))))</f>
        <v>#NAME?</v>
      </c>
      <c r="N147" s="123" t="e">
        <f>#VALUE!</f>
        <v>#VALUE!</v>
      </c>
      <c r="O147" s="123" t="e">
        <f>L147-(M147+N147)</f>
        <v>#NAME?</v>
      </c>
      <c r="P147" s="127" t="e">
        <f>M147/L147</f>
        <v>#NAME?</v>
      </c>
      <c r="Q147" s="127" t="e">
        <f>(M147+N147)/L147</f>
        <v>#NAME?</v>
      </c>
    </row>
    <row r="148" spans="1:17" ht="15" customHeight="1">
      <c r="A148" s="40"/>
      <c r="J148" s="397" t="s">
        <v>77</v>
      </c>
      <c r="K148" s="397"/>
      <c r="L148" s="122" t="e">
        <f>IF($B$2=2022,_xlfn.SUMIFS('DS'!$U$111:$U$131,'DS'!$M$111:$M$131,"&lt;&gt;""",'DS'!$N$111:$N$131,"DA"),IF($B$2=2021,_xlfn.SUMIFS('DS'!$T$111:$T$131,'DS'!$M$111:$M$131,"&lt;&gt;""",'DS'!$N$111:$N$131,"DA"),IF($B$2=2020,_xlfn.SUMIFS('DS'!$S$111:$S$131,'DS'!$M$111:$M$131,"&lt;&gt;""",'DS'!$N$111:$N$131,"DA"),IF($B$2=2019,_xlfn.SUMIFS('DS'!$R$111:$R$131,'DS'!$M$111:$M$131,"&lt;&gt;""",'DS'!$N$111:$N$131,"DA"),IF($B$2=2018,_xlfn.SUMIFS('DS'!$Q$111:$Q$131,'DS'!$M$111:$M$131,"&lt;&gt;""",'DS'!$N$111:$N$131,"DA"),IF($B$2=2017,_xlfn.SUMIFS('DS'!$P$111:$P$131,'DS'!$M$111:$M$131,"&lt;&gt;""",'DS'!$N$111:$N$131,"DA"),"greska"))))))</f>
        <v>#NAME?</v>
      </c>
      <c r="M148" s="123" t="e">
        <f>IF($B$2=2022,_xlfn.SUMIFS('DS'!$AB$111:$AB$131,'DS'!$M$111:$M$131,'DS'!$J$137,'DS'!$N$111:$N$131,"DA"),IF($B$2=2021,_xlfn.SUMIFS('DS'!$AA$111:$AA$131,'DS'!$M$111:$M$131,'DS'!$J$137,'DS'!$N$111:$N$131,"DA"),IF($B$2=2020,_xlfn.SUMIFS('DS'!$Z$111:$Z$131,'DS'!$M$111:$M$131,'DS'!$J$137,'DS'!$N$111:$N$131,"DA"),IF($B$2=2019,_xlfn.SUMIFS('DS'!$Y$111:$Y$131,'DS'!$M$111:$M$131,'DS'!$J$137,'DS'!$N$111:$N$131,"DA"),IF($B$2=2018,_xlfn.SUMIFS('DS'!$X$111:$X$131,'DS'!$M$111:$M$131,'DS'!$J$137,'DS'!$N$111:$N$131,"DA"),IF($B$2=2017,_xlfn.SUMIFS('DS'!$W$111:$W$131,'DS'!$M$111:$M$131,'DS'!$J$137,'DS'!$N$111:$N$131,"DA"),"greska"))))))</f>
        <v>#NAME?</v>
      </c>
      <c r="N148" s="123" t="e">
        <f>IF($B$2=2022,_xlfn.SUMIFS('DS'!$AB$111:$AB$131,'DS'!$M$111:$M$131,'DS'!$J$138,'DS'!$N$111:$N$131,"DA")+_xlfn.SUMIFS('DS'!$AB$111:$AB$131,'DS'!$M$111:$M$131,'DS'!$J$139,'DS'!$N$111:$N$131,"DA")+_xlfn.SUMIFS('DS'!$AB$111:$AB$131,'DS'!$M$111:$M$131,'DS'!$J$140,'DS'!$N$111:$N$131,"DA")+_xlfn.SUMIFS('DS'!$AB$111:$AB$131,'DS'!$M$111:$M$131,'DS'!$J$141,'DS'!$N$111:$N$131,"DA"),IF($B$2=2021,_xlfn.SUMIFS('DS'!$AA$111:$AA$131,'DS'!$M$111:$M$131,'DS'!$J$138,'DS'!$N$111:$N$131,"DA")+_xlfn.SUMIFS('DS'!$AA$111:$AA$131,'DS'!$M$111:$M$131,'DS'!$J$139,'DS'!$N$111:$N$131,"DA")+_xlfn.SUMIFS('DS'!$AA$111:$AA$131,'DS'!$M$111:$M$131,'DS'!$J$140,'DS'!$N$111:$N$131,"DA")+_xlfn.SUMIFS('DS'!$AA$111:$AA$131,'DS'!$M$111:$M$131,'DS'!$J$141,'DS'!$N$111:$N$131,"DA"),IF($B$2=2020,_xlfn.SUMIFS('DS'!$Z$111:$Z$131,'DS'!$M$111:$M$131,'DS'!$J$138,'DS'!$N$111:$N$131,"DA")+_xlfn.SUMIFS('DS'!$Z$111:$Z$131,'DS'!$M$111:$M$131,'DS'!$J$139,'DS'!$N$111:$N$131,"DA")+_xlfn.SUMIFS('DS'!$Z$111:$Z$131,'DS'!$M$111:$M$131,'DS'!$J$140,'DS'!$N$111:$N$131,"DA")+_xlfn.SUMIFS('DS'!$Z$111:$Z$131,'DS'!$M$111:$M$131,'DS'!$J$141,'DS'!$N$111:$N$131,"DA"),IF($B$2=2019,_xlfn.SUMIFS('DS'!$Y$111:$Y$131,'DS'!$M$111:$M$131,'DS'!$J$138,'DS'!$N$111:$N$131,"DA")+_xlfn.SUMIFS('DS'!$Y$111:$Y$131,'DS'!$M$111:$M$131,'DS'!$J$139,'DS'!$N$111:$N$131,"DA")+_xlfn.SUMIFS('DS'!$Y$111:$Y$131,'DS'!$M$111:$M$131,'DS'!$J$140,'DS'!$N$111:$N$131,"DA")+_xlfn.SUMIFS('DS'!$Y$111:$Y$131,'DS'!$M$111:$M$131,'DS'!$J$141,'DS'!$N$111:$N$131,"DA"),IF($B$2=2018,_xlfn.SUMIFS('DS'!$X$111:$X$131,'DS'!$M$111:$M$131,'DS'!$J$138,'DS'!$N$111:$N$131,"DA")+_xlfn.SUMIFS('DS'!$X$111:$X$131,'DS'!$M$111:$M$131,'DS'!$J$139,'DS'!$N$111:$N$131,"DA")+_xlfn.SUMIFS('DS'!$X$111:$X$131,'DS'!$M$111:$M$131,'DS'!$J$140,'DS'!$N$111:$N$131,"DA")+_xlfn.SUMIFS('DS'!$X$111:$X$131,'DS'!$M$111:$M$131,'DS'!$J$141,'DS'!$N$111:$N$131,"DA"),IF($B$2=2017,_xlfn.SUMIFS('DS'!$W$111:$W$131,'DS'!$M$111:$M$131,'DS'!$J$138,'DS'!$N$111:$N$131,"DA")+_xlfn.SUMIFS('DS'!$W$111:$W$131,'DS'!$M$111:$M$131,'DS'!$J$139,'DS'!$N$111:$N$131,"DA")+_xlfn.SUMIFS('DS'!$W$111:$W$131,'DS'!$M$111:$M$131,'DS'!$J$140,'DS'!$N$111:$N$131,"DA")+_xlfn.SUMIFS('DS'!$W$111:$W$131,'DS'!$M$111:$M$131,'DS'!$J$141,'DS'!$N$111:$N$131,"DA"),"greska"))))))</f>
        <v>#NAME?</v>
      </c>
      <c r="O148" s="123" t="e">
        <f>L148-(M148+N148)</f>
        <v>#NAME?</v>
      </c>
      <c r="P148" s="108"/>
      <c r="Q148" s="108"/>
    </row>
    <row r="149" spans="1:17" ht="15" customHeight="1">
      <c r="A149" s="40"/>
      <c r="J149" s="397" t="s">
        <v>78</v>
      </c>
      <c r="K149" s="397"/>
      <c r="L149" s="122" t="e">
        <f>IF($B$2=2022,_xlfn.SUMIFS('DS'!$AH$111:$AH$131,'DS'!$M$111:$M$131,"&lt;&gt;""",'DS'!$N$111:$N$131,"DA"),IF($B$2=2021,_xlfn.SUMIFS('DS'!$AG$111:$AG$131,'DS'!$M$111:$M$131,"&lt;&gt;""",'DS'!$N$111:$N$131,"DA"),IF($B$2=2020,_xlfn.SUMIFS('DS'!$AF$111:$AF$131,'DS'!$M$111:$M$131,"&lt;&gt;""",'DS'!$N$111:$N$131,"DA"),IF($B$2=2019,_xlfn.SUMIFS('DS'!$AE$111:$AE$131,'DS'!$M$111:$M$131,"&lt;&gt;""",'DS'!$N$111:$N$131,"DA"),IF($B$2=2018,_xlfn.SUMIFS('DS'!$AD$111:$AD$131,'DS'!$M$111:$M$131,"&lt;&gt;""",'DS'!$N$111:$N$131,"DA"),IF($B$2=2017,_xlfn.SUMIFS('DS'!$AC$111:$AC$131,'DS'!$M$111:$M$131,"&lt;&gt;""",'DS'!$N$111:$N$131,"DA"),"greska"))))))</f>
        <v>#NAME?</v>
      </c>
      <c r="M149" s="123" t="e">
        <f>IF($B$2=2022,+_xlfn.SUMIFS('DS'!$AO$111:$AO$131,'DS'!$M$111:$M$131,'DS'!$J$137,'DS'!$N$111:$N$131,"DA"),IF($B$2=2021,+_xlfn.SUMIFS('DS'!$AN$111:$AN$131,'DS'!$M$111:$M$131,'DS'!$J$137,'DS'!$N$111:$N$131,"DA"),IF($B$2=2020,+_xlfn.SUMIFS('DS'!$AM$111:$AM$131,'DS'!$M$111:$M$131,'DS'!$J$137,'DS'!$N$111:$N$131,"DA"),IF($B$2=2019,+_xlfn.SUMIFS('DS'!$AL$111:$AL$131,'DS'!$M$111:$M$131,'DS'!$J$137,'DS'!$N$111:$N$131,"DA"),IF($B$2=2018,+_xlfn.SUMIFS('DS'!$AK$111:$AK$131,'DS'!$M$111:$M$131,'DS'!$J$137,'DS'!$N$111:$N$131,"DA"),IF($B$2=2017,+_xlfn.SUMIFS('DS'!$AJ$111:$AJ$131,'DS'!$M$111:$M$131,'DS'!$J$137,'DS'!$N$111:$N$131,"DA"),"greska"))))))</f>
        <v>#NAME?</v>
      </c>
      <c r="N149" s="123" t="e">
        <f>IF($B$2=2022,_xlfn.SUMIFS('DS'!$AO$111:$AO$131,'DS'!$M$111:$M$131,'DS'!$J$138,'DS'!$N$111:$N$131,"DA")+_xlfn.SUMIFS('DS'!$AO$111:$AO$131,'DS'!$M$111:$M$131,'DS'!$J$139,'DS'!$N$111:$N$131,"DA")+_xlfn.SUMIFS('DS'!$AO$111:$AO$131,'DS'!$M$111:$M$131,'DS'!$J$140,'DS'!$N$111:$N$131,"DA")+_xlfn.SUMIFS('DS'!$AO$111:$AO$131,'DS'!$M$111:$M$131,'DS'!$J$141,'DS'!$N$111:$N$131,"DA"),IF($B$2=2021,_xlfn.SUMIFS('DS'!$AN$111:$AN$131,'DS'!$M$111:$M$131,'DS'!$J$138,'DS'!$N$111:$N$131,"DA")+_xlfn.SUMIFS('DS'!$AN$111:$AN$131,'DS'!$M$111:$M$131,'DS'!$J$139,'DS'!$N$111:$N$131,"DA")+_xlfn.SUMIFS('DS'!$AN$111:$AN$131,'DS'!$M$111:$M$131,'DS'!$J$140,'DS'!$N$111:$N$131,"DA")+_xlfn.SUMIFS('DS'!$AN$111:$AN$131,'DS'!$M$111:$M$131,'DS'!$J$141,'DS'!$N$111:$N$131,"DA"),IF($B$2=2020,_xlfn.SUMIFS('DS'!$AM$111:$AM$131,'DS'!$M$111:$M$131,'DS'!$J$138,'DS'!$N$111:$N$131,"DA")+_xlfn.SUMIFS('DS'!$AM$111:$AM$131,'DS'!$M$111:$M$131,'DS'!$J$139,'DS'!$N$111:$N$131,"DA")+_xlfn.SUMIFS('DS'!$AM$111:$AM$131,'DS'!$M$111:$M$131,'DS'!$J$140,'DS'!$N$111:$N$131,"DA")+_xlfn.SUMIFS('DS'!$AM$111:$AM$131,'DS'!$M$111:$M$131,'DS'!$J$141,'DS'!$N$111:$N$131,"DA"),IF($B$2=2019,_xlfn.SUMIFS('DS'!$AL$111:$AL$131,'DS'!$M$111:$M$131,'DS'!$J$138,'DS'!$N$111:$N$131,"DA")+_xlfn.SUMIFS('DS'!$AL$111:$AL$131,'DS'!$M$111:$M$131,'DS'!$J$139,'DS'!$N$111:$N$131,"DA")+_xlfn.SUMIFS('DS'!$AL$111:$AL$131,'DS'!$M$111:$M$131,'DS'!$J$140,'DS'!$N$111:$N$131,"DA")+_xlfn.SUMIFS('DS'!$AL$111:$AL$131,'DS'!$M$111:$M$131,'DS'!$J$141,'DS'!$N$111:$N$131,"DA"),IF($B$2=2018,_xlfn.SUMIFS('DS'!$AK$111:$AK$131,'DS'!$M$111:$M$131,'DS'!$J$138,'DS'!$N$111:$N$131,"DA")+_xlfn.SUMIFS('DS'!$AK$111:$AK$131,'DS'!$M$111:$M$131,'DS'!$J$139,'DS'!$N$111:$N$131,"DA")+_xlfn.SUMIFS('DS'!$AK$111:$AK$131,'DS'!$M$111:$M$131,'DS'!$J$140,'DS'!$N$111:$N$131,"DA")+_xlfn.SUMIFS('DS'!$AK$111:$AK$131,'DS'!$M$111:$M$131,'DS'!$J$141,'DS'!$N$111:$N$131,"DA"),IF($B$2=2017,_xlfn.SUMIFS('DS'!$AJ$111:$AJ$131,'DS'!$M$111:$M$131,'DS'!$J$138,'DS'!$N$111:$N$131,"DA")+_xlfn.SUMIFS('DS'!$AJ$111:$AJ$131,'DS'!$M$111:$M$131,'DS'!$J$139,'DS'!$N$111:$N$131,"DA")+_xlfn.SUMIFS('DS'!$AJ$111:$AJ$131,'DS'!$M$111:$M$131,'DS'!$J$140,'DS'!$N$111:$N$131,"DA")+_xlfn.SUMIFS('DS'!$AJ$111:$AJ$131,'DS'!$M$111:$M$131,'DS'!$J$141,'DS'!$N$111:$N$131,"DA"),"greska"))))))</f>
        <v>#NAME?</v>
      </c>
      <c r="O149" s="123" t="e">
        <f>L149-(M149+N149)</f>
        <v>#NAME?</v>
      </c>
      <c r="P149" s="108"/>
      <c r="Q149" s="109"/>
    </row>
    <row r="150" ht="11.25">
      <c r="J150" s="120" t="s">
        <v>235</v>
      </c>
    </row>
  </sheetData>
  <sheetProtection sheet="1" objects="1" scenarios="1" formatCells="0" autoFilter="0"/>
  <autoFilter ref="A6:BD6"/>
  <mergeCells count="68">
    <mergeCell ref="J91:N91"/>
    <mergeCell ref="J134:N134"/>
    <mergeCell ref="I92:I100"/>
    <mergeCell ref="L95:L98"/>
    <mergeCell ref="N95:N98"/>
    <mergeCell ref="J103:K103"/>
    <mergeCell ref="L99:L100"/>
    <mergeCell ref="N99:N100"/>
    <mergeCell ref="J102:K102"/>
    <mergeCell ref="I135:I143"/>
    <mergeCell ref="J104:K104"/>
    <mergeCell ref="J147:K147"/>
    <mergeCell ref="J105:K105"/>
    <mergeCell ref="J106:K106"/>
    <mergeCell ref="I4:I6"/>
    <mergeCell ref="J4:J6"/>
    <mergeCell ref="K4:K6"/>
    <mergeCell ref="L4:L6"/>
    <mergeCell ref="B3:C3"/>
    <mergeCell ref="M3:O3"/>
    <mergeCell ref="C1:C2"/>
    <mergeCell ref="B4:B6"/>
    <mergeCell ref="C4:C6"/>
    <mergeCell ref="D4:D6"/>
    <mergeCell ref="E4:E6"/>
    <mergeCell ref="F4:F6"/>
    <mergeCell ref="G4:G6"/>
    <mergeCell ref="H4:H6"/>
    <mergeCell ref="X5:X6"/>
    <mergeCell ref="Z5:Z6"/>
    <mergeCell ref="R5:R6"/>
    <mergeCell ref="Y5:Y6"/>
    <mergeCell ref="U5:U6"/>
    <mergeCell ref="T5:T6"/>
    <mergeCell ref="V5:V6"/>
    <mergeCell ref="W5:W6"/>
    <mergeCell ref="AP4:AP6"/>
    <mergeCell ref="AQ4:AQ6"/>
    <mergeCell ref="M4:M6"/>
    <mergeCell ref="N4:N6"/>
    <mergeCell ref="O4:O6"/>
    <mergeCell ref="P5:P6"/>
    <mergeCell ref="Q5:Q6"/>
    <mergeCell ref="S5:S6"/>
    <mergeCell ref="AA5:AA6"/>
    <mergeCell ref="AB5:AB6"/>
    <mergeCell ref="AH5:AH6"/>
    <mergeCell ref="AM5:AM6"/>
    <mergeCell ref="AN5:AN6"/>
    <mergeCell ref="AO5:AO6"/>
    <mergeCell ref="AC5:AC6"/>
    <mergeCell ref="AR4:AR6"/>
    <mergeCell ref="AI5:AI6"/>
    <mergeCell ref="AD5:AD6"/>
    <mergeCell ref="AF5:AF6"/>
    <mergeCell ref="AG5:AG6"/>
    <mergeCell ref="AE5:AE6"/>
    <mergeCell ref="AL5:AL6"/>
    <mergeCell ref="AJ5:AJ6"/>
    <mergeCell ref="AK5:AK6"/>
    <mergeCell ref="J148:K148"/>
    <mergeCell ref="J149:K149"/>
    <mergeCell ref="L138:L141"/>
    <mergeCell ref="N138:N141"/>
    <mergeCell ref="L142:L143"/>
    <mergeCell ref="N142:N143"/>
    <mergeCell ref="J145:K145"/>
    <mergeCell ref="J146:K146"/>
  </mergeCells>
  <dataValidations count="1">
    <dataValidation type="list" allowBlank="1" showInputMessage="1" showErrorMessage="1" sqref="N8:N87 N111:N130">
      <formula1>"DA, NE"</formula1>
    </dataValidation>
  </dataValidations>
  <printOptions/>
  <pageMargins left="0.7086614173228347" right="0.7086614173228347" top="0.7480314960629921" bottom="0.7480314960629921" header="0.31496062992125984" footer="0.31496062992125984"/>
  <pageSetup fitToHeight="0" horizontalDpi="1200" verticalDpi="1200" orientation="landscape" paperSize="8" scale="70" r:id="rId1"/>
</worksheet>
</file>

<file path=xl/worksheets/sheet3.xml><?xml version="1.0" encoding="utf-8"?>
<worksheet xmlns="http://schemas.openxmlformats.org/spreadsheetml/2006/main" xmlns:r="http://schemas.openxmlformats.org/officeDocument/2006/relationships">
  <dimension ref="A1:AR151"/>
  <sheetViews>
    <sheetView zoomScale="110" zoomScaleNormal="110" zoomScalePageLayoutView="0" workbookViewId="0" topLeftCell="A1">
      <pane xSplit="2" ySplit="7" topLeftCell="C14" activePane="bottomRight" state="frozen"/>
      <selection pane="topLeft" activeCell="C2" sqref="C2:D3"/>
      <selection pane="topRight" activeCell="C2" sqref="C2:D3"/>
      <selection pane="bottomLeft" activeCell="C2" sqref="C2:D3"/>
      <selection pane="bottomRight" activeCell="B16" sqref="B16"/>
    </sheetView>
  </sheetViews>
  <sheetFormatPr defaultColWidth="9.140625" defaultRowHeight="15" outlineLevelCol="1"/>
  <cols>
    <col min="1" max="1" width="1.7109375" style="1" customWidth="1"/>
    <col min="2" max="2" width="25.421875" style="1" customWidth="1"/>
    <col min="3" max="3" width="16.57421875" style="1" customWidth="1"/>
    <col min="4" max="5" width="10.28125" style="1" customWidth="1"/>
    <col min="6" max="8" width="8.28125" style="1" customWidth="1"/>
    <col min="9" max="9" width="25.7109375" style="1" customWidth="1"/>
    <col min="10" max="10" width="15.7109375" style="1" customWidth="1"/>
    <col min="11" max="12" width="12.00390625" style="1" customWidth="1"/>
    <col min="13" max="13" width="13.140625" style="1" customWidth="1"/>
    <col min="14" max="14" width="10.7109375" style="1" customWidth="1"/>
    <col min="15" max="15" width="20.140625" style="1" customWidth="1"/>
    <col min="16" max="21" width="12.28125" style="1" customWidth="1" outlineLevel="1"/>
    <col min="22" max="22" width="12.28125" style="4" customWidth="1" outlineLevel="1"/>
    <col min="23" max="26" width="12.28125" style="1" customWidth="1" outlineLevel="1"/>
    <col min="27" max="28" width="12.28125" style="4" customWidth="1" outlineLevel="1"/>
    <col min="29" max="41" width="12.28125" style="1" customWidth="1" outlineLevel="1"/>
    <col min="42" max="42" width="61.8515625" style="2" customWidth="1"/>
    <col min="43" max="43" width="9.8515625" style="2" customWidth="1"/>
    <col min="44" max="44" width="25.00390625" style="2" customWidth="1"/>
    <col min="45" max="51" width="9.140625" style="0" hidden="1" customWidth="1" outlineLevel="1"/>
    <col min="52" max="52" width="9.140625" style="0" hidden="1" customWidth="1" collapsed="1"/>
    <col min="53" max="53" width="9.140625" style="0" hidden="1" customWidth="1"/>
  </cols>
  <sheetData>
    <row r="1" spans="1:44" s="1" customFormat="1" ht="11.25" customHeight="1">
      <c r="A1" s="135"/>
      <c r="C1" s="404" t="str">
        <f>'ES'!$C$1</f>
        <v>Općina BUŽIM</v>
      </c>
      <c r="E1" s="245" t="s">
        <v>151</v>
      </c>
      <c r="V1" s="4"/>
      <c r="AA1" s="4"/>
      <c r="AB1" s="4"/>
      <c r="AP1" s="2"/>
      <c r="AQ1" s="2"/>
      <c r="AR1" s="2"/>
    </row>
    <row r="2" spans="1:44" s="45" customFormat="1" ht="15">
      <c r="A2" s="135"/>
      <c r="B2" s="224">
        <f>'ES'!$B$2</f>
        <v>2018</v>
      </c>
      <c r="C2" s="405"/>
      <c r="V2" s="46"/>
      <c r="AA2" s="46"/>
      <c r="AB2" s="46"/>
      <c r="AP2" s="47"/>
      <c r="AQ2" s="47"/>
      <c r="AR2" s="47"/>
    </row>
    <row r="3" spans="1:44" s="45" customFormat="1" ht="40.5" customHeight="1">
      <c r="A3" s="135"/>
      <c r="B3" s="388" t="s">
        <v>32</v>
      </c>
      <c r="C3" s="389"/>
      <c r="D3" s="95"/>
      <c r="E3" s="95"/>
      <c r="F3" s="95"/>
      <c r="G3" s="95"/>
      <c r="H3" s="95"/>
      <c r="I3" s="95"/>
      <c r="J3" s="95"/>
      <c r="K3" s="95"/>
      <c r="L3" s="96"/>
      <c r="M3" s="126" t="s">
        <v>46</v>
      </c>
      <c r="N3" s="392"/>
      <c r="O3" s="392"/>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8"/>
      <c r="AQ3" s="97"/>
      <c r="AR3" s="48"/>
    </row>
    <row r="4" spans="1:44" s="45" customFormat="1" ht="15.75" customHeight="1">
      <c r="A4" s="135"/>
      <c r="B4" s="382" t="s">
        <v>33</v>
      </c>
      <c r="C4" s="383" t="s">
        <v>34</v>
      </c>
      <c r="D4" s="383" t="s">
        <v>43</v>
      </c>
      <c r="E4" s="383" t="s">
        <v>44</v>
      </c>
      <c r="F4" s="383" t="s">
        <v>35</v>
      </c>
      <c r="G4" s="364" t="s">
        <v>45</v>
      </c>
      <c r="H4" s="364" t="s">
        <v>211</v>
      </c>
      <c r="I4" s="383" t="s">
        <v>36</v>
      </c>
      <c r="J4" s="383" t="s">
        <v>41</v>
      </c>
      <c r="K4" s="364" t="s">
        <v>37</v>
      </c>
      <c r="L4" s="364" t="s">
        <v>134</v>
      </c>
      <c r="M4" s="379" t="s">
        <v>126</v>
      </c>
      <c r="N4" s="376" t="s">
        <v>131</v>
      </c>
      <c r="O4" s="376" t="s">
        <v>38</v>
      </c>
      <c r="P4" s="215" t="s">
        <v>103</v>
      </c>
      <c r="Q4" s="216"/>
      <c r="R4" s="216"/>
      <c r="S4" s="216"/>
      <c r="T4" s="216"/>
      <c r="U4" s="216"/>
      <c r="V4" s="216"/>
      <c r="W4" s="216"/>
      <c r="X4" s="216"/>
      <c r="Y4" s="216"/>
      <c r="Z4" s="216"/>
      <c r="AA4" s="216"/>
      <c r="AB4" s="217"/>
      <c r="AC4" s="218" t="s">
        <v>102</v>
      </c>
      <c r="AD4" s="219"/>
      <c r="AE4" s="219"/>
      <c r="AF4" s="219"/>
      <c r="AG4" s="219"/>
      <c r="AH4" s="219"/>
      <c r="AI4" s="219"/>
      <c r="AJ4" s="219"/>
      <c r="AK4" s="219"/>
      <c r="AL4" s="219"/>
      <c r="AM4" s="219"/>
      <c r="AN4" s="219"/>
      <c r="AO4" s="220"/>
      <c r="AP4" s="379" t="s">
        <v>214</v>
      </c>
      <c r="AQ4" s="376" t="s">
        <v>40</v>
      </c>
      <c r="AR4" s="376" t="s">
        <v>39</v>
      </c>
    </row>
    <row r="5" spans="1:44" s="45" customFormat="1" ht="11.25" customHeight="1">
      <c r="A5" s="135"/>
      <c r="B5" s="382"/>
      <c r="C5" s="383"/>
      <c r="D5" s="383"/>
      <c r="E5" s="383"/>
      <c r="F5" s="383"/>
      <c r="G5" s="365"/>
      <c r="H5" s="365"/>
      <c r="I5" s="383"/>
      <c r="J5" s="383"/>
      <c r="K5" s="365"/>
      <c r="L5" s="365"/>
      <c r="M5" s="380"/>
      <c r="N5" s="376"/>
      <c r="O5" s="376"/>
      <c r="P5" s="369" t="str">
        <f>'ES'!P5</f>
        <v>2017
Planirano (PI)</v>
      </c>
      <c r="Q5" s="369" t="s">
        <v>106</v>
      </c>
      <c r="R5" s="369" t="s">
        <v>107</v>
      </c>
      <c r="S5" s="369" t="s">
        <v>108</v>
      </c>
      <c r="T5" s="369" t="s">
        <v>113</v>
      </c>
      <c r="U5" s="373" t="s">
        <v>114</v>
      </c>
      <c r="V5" s="370" t="s">
        <v>8</v>
      </c>
      <c r="W5" s="374" t="s">
        <v>109</v>
      </c>
      <c r="X5" s="374" t="s">
        <v>110</v>
      </c>
      <c r="Y5" s="374" t="s">
        <v>111</v>
      </c>
      <c r="Z5" s="374" t="s">
        <v>112</v>
      </c>
      <c r="AA5" s="374" t="s">
        <v>115</v>
      </c>
      <c r="AB5" s="373" t="s">
        <v>116</v>
      </c>
      <c r="AC5" s="372" t="str">
        <f aca="true" t="shared" si="0" ref="AC5:AH5">P5</f>
        <v>2017
Planirano (PI)</v>
      </c>
      <c r="AD5" s="372" t="str">
        <f t="shared" si="0"/>
        <v>2018
Planirano (PI)</v>
      </c>
      <c r="AE5" s="372" t="str">
        <f t="shared" si="0"/>
        <v>2019
Planirano (PI)</v>
      </c>
      <c r="AF5" s="372" t="str">
        <f t="shared" si="0"/>
        <v>2020
Planirano (PI)</v>
      </c>
      <c r="AG5" s="372" t="str">
        <f t="shared" si="0"/>
        <v>2021
Planirano (PI)</v>
      </c>
      <c r="AH5" s="373" t="str">
        <f t="shared" si="0"/>
        <v>2022
Planirano (PI)</v>
      </c>
      <c r="AI5" s="370" t="s">
        <v>8</v>
      </c>
      <c r="AJ5" s="377" t="str">
        <f aca="true" t="shared" si="1" ref="AJ5:AO5">W5</f>
        <v>2017 Realizovano</v>
      </c>
      <c r="AK5" s="377" t="str">
        <f t="shared" si="1"/>
        <v>2018 Realizovano</v>
      </c>
      <c r="AL5" s="377" t="str">
        <f t="shared" si="1"/>
        <v>2019 Realizovano</v>
      </c>
      <c r="AM5" s="377" t="str">
        <f t="shared" si="1"/>
        <v>2020 Realizovano</v>
      </c>
      <c r="AN5" s="377" t="str">
        <f t="shared" si="1"/>
        <v>2021 Realizovano</v>
      </c>
      <c r="AO5" s="373" t="str">
        <f t="shared" si="1"/>
        <v>2022 Realizovano</v>
      </c>
      <c r="AP5" s="380"/>
      <c r="AQ5" s="376"/>
      <c r="AR5" s="376"/>
    </row>
    <row r="6" spans="1:44" s="45" customFormat="1" ht="40.5" customHeight="1">
      <c r="A6" s="135"/>
      <c r="B6" s="382"/>
      <c r="C6" s="383"/>
      <c r="D6" s="383"/>
      <c r="E6" s="383"/>
      <c r="F6" s="383"/>
      <c r="G6" s="366"/>
      <c r="H6" s="366"/>
      <c r="I6" s="383"/>
      <c r="J6" s="383"/>
      <c r="K6" s="366"/>
      <c r="L6" s="366"/>
      <c r="M6" s="381"/>
      <c r="N6" s="376"/>
      <c r="O6" s="376"/>
      <c r="P6" s="369"/>
      <c r="Q6" s="369"/>
      <c r="R6" s="369"/>
      <c r="S6" s="369"/>
      <c r="T6" s="369"/>
      <c r="U6" s="373"/>
      <c r="V6" s="371"/>
      <c r="W6" s="375"/>
      <c r="X6" s="375"/>
      <c r="Y6" s="375"/>
      <c r="Z6" s="375"/>
      <c r="AA6" s="375"/>
      <c r="AB6" s="373"/>
      <c r="AC6" s="372"/>
      <c r="AD6" s="372"/>
      <c r="AE6" s="372"/>
      <c r="AF6" s="372"/>
      <c r="AG6" s="372"/>
      <c r="AH6" s="373"/>
      <c r="AI6" s="371"/>
      <c r="AJ6" s="378"/>
      <c r="AK6" s="378"/>
      <c r="AL6" s="378"/>
      <c r="AM6" s="378"/>
      <c r="AN6" s="378"/>
      <c r="AO6" s="373"/>
      <c r="AP6" s="381"/>
      <c r="AQ6" s="376"/>
      <c r="AR6" s="376"/>
    </row>
    <row r="7" spans="1:44" s="55" customFormat="1" ht="11.25" customHeight="1">
      <c r="A7" s="135"/>
      <c r="B7" s="49" t="s">
        <v>51</v>
      </c>
      <c r="C7" s="50" t="s">
        <v>42</v>
      </c>
      <c r="D7" s="49"/>
      <c r="E7" s="49"/>
      <c r="F7" s="49"/>
      <c r="G7" s="49"/>
      <c r="H7" s="49"/>
      <c r="I7" s="49"/>
      <c r="J7" s="51"/>
      <c r="K7" s="51"/>
      <c r="L7" s="51"/>
      <c r="M7" s="50"/>
      <c r="N7" s="49"/>
      <c r="O7" s="49"/>
      <c r="P7" s="51"/>
      <c r="Q7" s="51"/>
      <c r="R7" s="51"/>
      <c r="S7" s="51"/>
      <c r="T7" s="51"/>
      <c r="U7" s="51"/>
      <c r="V7" s="51"/>
      <c r="W7" s="51"/>
      <c r="X7" s="51"/>
      <c r="Y7" s="51"/>
      <c r="Z7" s="51"/>
      <c r="AA7" s="51"/>
      <c r="AB7" s="51"/>
      <c r="AC7" s="51"/>
      <c r="AD7" s="51"/>
      <c r="AE7" s="51"/>
      <c r="AF7" s="51"/>
      <c r="AG7" s="51"/>
      <c r="AH7" s="51"/>
      <c r="AI7" s="51"/>
      <c r="AJ7" s="51"/>
      <c r="AK7" s="51"/>
      <c r="AL7" s="51"/>
      <c r="AM7" s="51"/>
      <c r="AN7" s="51"/>
      <c r="AO7" s="52"/>
      <c r="AP7" s="53"/>
      <c r="AQ7" s="49"/>
      <c r="AR7" s="54"/>
    </row>
    <row r="8" spans="1:44" s="43" customFormat="1" ht="38.25">
      <c r="A8" s="135"/>
      <c r="B8" s="44" t="s">
        <v>273</v>
      </c>
      <c r="C8" s="285" t="s">
        <v>274</v>
      </c>
      <c r="D8" s="41" t="s">
        <v>272</v>
      </c>
      <c r="E8" s="41" t="s">
        <v>271</v>
      </c>
      <c r="F8" s="79" t="s">
        <v>254</v>
      </c>
      <c r="G8" s="79"/>
      <c r="H8" s="78"/>
      <c r="I8" s="44" t="s">
        <v>275</v>
      </c>
      <c r="J8" s="90">
        <v>1000000</v>
      </c>
      <c r="K8" s="42">
        <v>200000</v>
      </c>
      <c r="L8" s="290">
        <f>J8-K8</f>
        <v>800000</v>
      </c>
      <c r="M8" s="223" t="s">
        <v>121</v>
      </c>
      <c r="N8" s="80" t="s">
        <v>117</v>
      </c>
      <c r="O8" s="81" t="s">
        <v>229</v>
      </c>
      <c r="P8" s="82">
        <v>50000</v>
      </c>
      <c r="Q8" s="82">
        <v>50000</v>
      </c>
      <c r="R8" s="82">
        <v>50000</v>
      </c>
      <c r="S8" s="82">
        <v>50000</v>
      </c>
      <c r="T8" s="82">
        <v>0</v>
      </c>
      <c r="U8" s="82">
        <v>0</v>
      </c>
      <c r="V8" s="56">
        <f>SUM(W8:AB8)</f>
        <v>17555</v>
      </c>
      <c r="W8" s="83">
        <v>17555</v>
      </c>
      <c r="X8" s="83">
        <v>0</v>
      </c>
      <c r="Y8" s="83">
        <v>0</v>
      </c>
      <c r="Z8" s="83">
        <v>0</v>
      </c>
      <c r="AA8" s="83">
        <v>0</v>
      </c>
      <c r="AB8" s="83">
        <v>0</v>
      </c>
      <c r="AC8" s="82">
        <v>200000</v>
      </c>
      <c r="AD8" s="82">
        <v>200000</v>
      </c>
      <c r="AE8" s="82">
        <v>200000</v>
      </c>
      <c r="AF8" s="82">
        <v>200000</v>
      </c>
      <c r="AG8" s="82">
        <v>0</v>
      </c>
      <c r="AH8" s="82">
        <v>0</v>
      </c>
      <c r="AI8" s="56">
        <f>SUM(AJ8:AO8)</f>
        <v>2322</v>
      </c>
      <c r="AJ8" s="83">
        <v>2322</v>
      </c>
      <c r="AK8" s="83">
        <v>0</v>
      </c>
      <c r="AL8" s="83">
        <v>0</v>
      </c>
      <c r="AM8" s="83">
        <v>0</v>
      </c>
      <c r="AN8" s="83">
        <v>0</v>
      </c>
      <c r="AO8" s="83">
        <v>0</v>
      </c>
      <c r="AP8" s="289" t="s">
        <v>226</v>
      </c>
      <c r="AQ8" s="84">
        <v>0.0864</v>
      </c>
      <c r="AR8" s="85" t="s">
        <v>227</v>
      </c>
    </row>
    <row r="9" spans="1:44" s="43" customFormat="1" ht="33.75">
      <c r="A9" s="135"/>
      <c r="B9" s="44" t="s">
        <v>276</v>
      </c>
      <c r="C9" s="285" t="s">
        <v>277</v>
      </c>
      <c r="D9" s="41" t="s">
        <v>272</v>
      </c>
      <c r="E9" s="41" t="s">
        <v>278</v>
      </c>
      <c r="F9" s="79">
        <v>2017</v>
      </c>
      <c r="G9" s="79"/>
      <c r="H9" s="78"/>
      <c r="I9" s="44" t="s">
        <v>275</v>
      </c>
      <c r="J9" s="90">
        <v>75000</v>
      </c>
      <c r="K9" s="42">
        <v>22500</v>
      </c>
      <c r="L9" s="290">
        <f aca="true" t="shared" si="2" ref="L9:L72">J9-K9</f>
        <v>52500</v>
      </c>
      <c r="M9" s="223" t="s">
        <v>121</v>
      </c>
      <c r="N9" s="80" t="s">
        <v>305</v>
      </c>
      <c r="O9" s="81"/>
      <c r="P9" s="82">
        <v>22500</v>
      </c>
      <c r="Q9" s="82"/>
      <c r="R9" s="82"/>
      <c r="S9" s="82"/>
      <c r="T9" s="82"/>
      <c r="U9" s="82"/>
      <c r="V9" s="56">
        <f aca="true" t="shared" si="3" ref="V9:V72">SUM(W9:AB9)</f>
        <v>0</v>
      </c>
      <c r="W9" s="83"/>
      <c r="X9" s="83"/>
      <c r="Y9" s="83"/>
      <c r="Z9" s="83"/>
      <c r="AA9" s="83"/>
      <c r="AB9" s="83"/>
      <c r="AC9" s="82">
        <v>52500</v>
      </c>
      <c r="AD9" s="82"/>
      <c r="AE9" s="82">
        <v>52500</v>
      </c>
      <c r="AF9" s="82"/>
      <c r="AG9" s="82"/>
      <c r="AH9" s="82"/>
      <c r="AI9" s="56">
        <f aca="true" t="shared" si="4" ref="AI9:AI72">SUM(AJ9:AO9)</f>
        <v>0</v>
      </c>
      <c r="AJ9" s="83"/>
      <c r="AK9" s="83"/>
      <c r="AL9" s="83"/>
      <c r="AM9" s="83"/>
      <c r="AN9" s="83"/>
      <c r="AO9" s="83"/>
      <c r="AP9" s="289"/>
      <c r="AQ9" s="84"/>
      <c r="AR9" s="85"/>
    </row>
    <row r="10" spans="1:44" s="43" customFormat="1" ht="33.75">
      <c r="A10" s="135"/>
      <c r="B10" s="44" t="s">
        <v>279</v>
      </c>
      <c r="C10" s="285" t="s">
        <v>280</v>
      </c>
      <c r="D10" s="41" t="s">
        <v>281</v>
      </c>
      <c r="E10" s="41" t="s">
        <v>278</v>
      </c>
      <c r="F10" s="79" t="s">
        <v>245</v>
      </c>
      <c r="G10" s="79"/>
      <c r="H10" s="78"/>
      <c r="I10" s="44" t="s">
        <v>253</v>
      </c>
      <c r="J10" s="90">
        <v>80850</v>
      </c>
      <c r="K10" s="42">
        <v>10000</v>
      </c>
      <c r="L10" s="290">
        <f t="shared" si="2"/>
        <v>70850</v>
      </c>
      <c r="M10" s="223" t="s">
        <v>121</v>
      </c>
      <c r="N10" s="80" t="s">
        <v>117</v>
      </c>
      <c r="O10" s="81"/>
      <c r="P10" s="82">
        <v>5000</v>
      </c>
      <c r="Q10" s="82">
        <v>5000</v>
      </c>
      <c r="R10" s="82"/>
      <c r="S10" s="82"/>
      <c r="T10" s="82"/>
      <c r="U10" s="82"/>
      <c r="V10" s="56">
        <f t="shared" si="3"/>
        <v>0</v>
      </c>
      <c r="W10" s="83"/>
      <c r="X10" s="83"/>
      <c r="Y10" s="83"/>
      <c r="Z10" s="83"/>
      <c r="AA10" s="83"/>
      <c r="AB10" s="83"/>
      <c r="AC10" s="82">
        <v>35425</v>
      </c>
      <c r="AD10" s="82">
        <v>35425</v>
      </c>
      <c r="AE10" s="82"/>
      <c r="AF10" s="82"/>
      <c r="AG10" s="82"/>
      <c r="AH10" s="82"/>
      <c r="AI10" s="56">
        <f t="shared" si="4"/>
        <v>0</v>
      </c>
      <c r="AJ10" s="83"/>
      <c r="AK10" s="83"/>
      <c r="AL10" s="83"/>
      <c r="AM10" s="83"/>
      <c r="AN10" s="83"/>
      <c r="AO10" s="83"/>
      <c r="AP10" s="289"/>
      <c r="AQ10" s="84"/>
      <c r="AR10" s="85"/>
    </row>
    <row r="11" spans="1:44" s="43" customFormat="1" ht="31.5">
      <c r="A11" s="135"/>
      <c r="B11" s="44" t="s">
        <v>282</v>
      </c>
      <c r="C11" s="285" t="s">
        <v>283</v>
      </c>
      <c r="D11" s="41" t="s">
        <v>272</v>
      </c>
      <c r="E11" s="41" t="s">
        <v>284</v>
      </c>
      <c r="F11" s="79" t="s">
        <v>254</v>
      </c>
      <c r="G11" s="79"/>
      <c r="H11" s="78"/>
      <c r="I11" s="44" t="s">
        <v>285</v>
      </c>
      <c r="J11" s="90">
        <v>204334</v>
      </c>
      <c r="K11" s="42">
        <v>47004</v>
      </c>
      <c r="L11" s="290">
        <f t="shared" si="2"/>
        <v>157330</v>
      </c>
      <c r="M11" s="223" t="s">
        <v>118</v>
      </c>
      <c r="N11" s="80" t="s">
        <v>117</v>
      </c>
      <c r="O11" s="81"/>
      <c r="P11" s="82">
        <v>4551</v>
      </c>
      <c r="Q11" s="82">
        <v>14151</v>
      </c>
      <c r="R11" s="82">
        <v>14151</v>
      </c>
      <c r="S11" s="82">
        <v>14151</v>
      </c>
      <c r="T11" s="82"/>
      <c r="U11" s="82"/>
      <c r="V11" s="56">
        <f t="shared" si="3"/>
        <v>0</v>
      </c>
      <c r="W11" s="83"/>
      <c r="X11" s="83"/>
      <c r="Y11" s="83"/>
      <c r="Z11" s="83"/>
      <c r="AA11" s="83"/>
      <c r="AB11" s="83"/>
      <c r="AC11" s="82">
        <v>18200</v>
      </c>
      <c r="AD11" s="82">
        <v>46246</v>
      </c>
      <c r="AE11" s="82">
        <v>46246</v>
      </c>
      <c r="AF11" s="82">
        <v>46638</v>
      </c>
      <c r="AG11" s="82"/>
      <c r="AH11" s="82"/>
      <c r="AI11" s="56">
        <f t="shared" si="4"/>
        <v>0</v>
      </c>
      <c r="AJ11" s="83"/>
      <c r="AK11" s="83"/>
      <c r="AL11" s="83"/>
      <c r="AM11" s="83"/>
      <c r="AN11" s="83"/>
      <c r="AO11" s="83"/>
      <c r="AP11" s="289"/>
      <c r="AQ11" s="84"/>
      <c r="AR11" s="85"/>
    </row>
    <row r="12" spans="1:44" s="43" customFormat="1" ht="33.75">
      <c r="A12" s="135"/>
      <c r="B12" s="44" t="s">
        <v>286</v>
      </c>
      <c r="C12" s="285" t="s">
        <v>287</v>
      </c>
      <c r="D12" s="41" t="s">
        <v>272</v>
      </c>
      <c r="E12" s="41" t="s">
        <v>284</v>
      </c>
      <c r="F12" s="79" t="s">
        <v>254</v>
      </c>
      <c r="G12" s="79" t="s">
        <v>42</v>
      </c>
      <c r="H12" s="78"/>
      <c r="I12" s="44" t="s">
        <v>285</v>
      </c>
      <c r="J12" s="90">
        <v>210000</v>
      </c>
      <c r="K12" s="42">
        <v>77000</v>
      </c>
      <c r="L12" s="290">
        <f t="shared" si="2"/>
        <v>133000</v>
      </c>
      <c r="M12" s="223" t="s">
        <v>118</v>
      </c>
      <c r="N12" s="80" t="s">
        <v>117</v>
      </c>
      <c r="O12" s="81"/>
      <c r="P12" s="82">
        <v>19250</v>
      </c>
      <c r="Q12" s="82">
        <v>19250</v>
      </c>
      <c r="R12" s="82">
        <v>19250</v>
      </c>
      <c r="S12" s="82">
        <v>19250</v>
      </c>
      <c r="T12" s="82"/>
      <c r="U12" s="82"/>
      <c r="V12" s="56">
        <f t="shared" si="3"/>
        <v>0</v>
      </c>
      <c r="W12" s="83"/>
      <c r="X12" s="83"/>
      <c r="Y12" s="83"/>
      <c r="Z12" s="83"/>
      <c r="AA12" s="83"/>
      <c r="AB12" s="83"/>
      <c r="AC12" s="82">
        <v>33250</v>
      </c>
      <c r="AD12" s="82">
        <v>33250</v>
      </c>
      <c r="AE12" s="82">
        <v>33250</v>
      </c>
      <c r="AF12" s="82">
        <v>33250</v>
      </c>
      <c r="AG12" s="82"/>
      <c r="AH12" s="82"/>
      <c r="AI12" s="56">
        <f t="shared" si="4"/>
        <v>0</v>
      </c>
      <c r="AJ12" s="83"/>
      <c r="AK12" s="83"/>
      <c r="AL12" s="83"/>
      <c r="AM12" s="83"/>
      <c r="AN12" s="83"/>
      <c r="AO12" s="83"/>
      <c r="AP12" s="289"/>
      <c r="AQ12" s="84"/>
      <c r="AR12" s="85"/>
    </row>
    <row r="13" spans="1:44" s="43" customFormat="1" ht="33.75">
      <c r="A13" s="135"/>
      <c r="B13" s="44" t="s">
        <v>288</v>
      </c>
      <c r="C13" s="285" t="s">
        <v>283</v>
      </c>
      <c r="D13" s="41" t="s">
        <v>281</v>
      </c>
      <c r="E13" s="41" t="s">
        <v>284</v>
      </c>
      <c r="F13" s="79" t="s">
        <v>254</v>
      </c>
      <c r="G13" s="79"/>
      <c r="H13" s="78"/>
      <c r="I13" s="44" t="s">
        <v>285</v>
      </c>
      <c r="J13" s="90">
        <v>40000</v>
      </c>
      <c r="K13" s="42">
        <v>28000</v>
      </c>
      <c r="L13" s="290">
        <f t="shared" si="2"/>
        <v>12000</v>
      </c>
      <c r="M13" s="223" t="s">
        <v>118</v>
      </c>
      <c r="N13" s="80" t="s">
        <v>117</v>
      </c>
      <c r="O13" s="81"/>
      <c r="P13" s="82">
        <v>6000</v>
      </c>
      <c r="Q13" s="82">
        <v>6000</v>
      </c>
      <c r="R13" s="82">
        <v>6000</v>
      </c>
      <c r="S13" s="82">
        <v>6000</v>
      </c>
      <c r="T13" s="82"/>
      <c r="U13" s="82"/>
      <c r="V13" s="56">
        <f t="shared" si="3"/>
        <v>0</v>
      </c>
      <c r="W13" s="83"/>
      <c r="X13" s="83"/>
      <c r="Y13" s="83"/>
      <c r="Z13" s="83"/>
      <c r="AA13" s="83"/>
      <c r="AB13" s="83"/>
      <c r="AC13" s="82">
        <v>4000</v>
      </c>
      <c r="AD13" s="82">
        <v>4000</v>
      </c>
      <c r="AE13" s="82">
        <v>4000</v>
      </c>
      <c r="AF13" s="82">
        <v>4000</v>
      </c>
      <c r="AG13" s="82"/>
      <c r="AH13" s="82"/>
      <c r="AI13" s="56">
        <f t="shared" si="4"/>
        <v>0</v>
      </c>
      <c r="AJ13" s="83"/>
      <c r="AK13" s="83"/>
      <c r="AL13" s="83"/>
      <c r="AM13" s="83"/>
      <c r="AN13" s="83"/>
      <c r="AO13" s="83"/>
      <c r="AP13" s="289"/>
      <c r="AQ13" s="84"/>
      <c r="AR13" s="85"/>
    </row>
    <row r="14" spans="1:44" s="43" customFormat="1" ht="33.75">
      <c r="A14" s="135"/>
      <c r="B14" s="44" t="s">
        <v>289</v>
      </c>
      <c r="C14" s="285" t="s">
        <v>283</v>
      </c>
      <c r="D14" s="41" t="s">
        <v>281</v>
      </c>
      <c r="E14" s="41" t="s">
        <v>284</v>
      </c>
      <c r="F14" s="79">
        <v>2017</v>
      </c>
      <c r="G14" s="79"/>
      <c r="H14" s="78"/>
      <c r="I14" s="44" t="s">
        <v>290</v>
      </c>
      <c r="J14" s="90">
        <v>150000</v>
      </c>
      <c r="K14" s="42">
        <v>49500</v>
      </c>
      <c r="L14" s="290">
        <f t="shared" si="2"/>
        <v>100500</v>
      </c>
      <c r="M14" s="223" t="s">
        <v>10</v>
      </c>
      <c r="N14" s="80" t="s">
        <v>305</v>
      </c>
      <c r="O14" s="81"/>
      <c r="P14" s="82">
        <v>49500</v>
      </c>
      <c r="Q14" s="82"/>
      <c r="R14" s="82"/>
      <c r="S14" s="82"/>
      <c r="T14" s="82"/>
      <c r="U14" s="82"/>
      <c r="V14" s="56">
        <f t="shared" si="3"/>
        <v>49500</v>
      </c>
      <c r="W14" s="83">
        <v>49500</v>
      </c>
      <c r="X14" s="83"/>
      <c r="Y14" s="83"/>
      <c r="Z14" s="83"/>
      <c r="AA14" s="83"/>
      <c r="AB14" s="83"/>
      <c r="AC14" s="82">
        <v>100500</v>
      </c>
      <c r="AD14" s="82"/>
      <c r="AE14" s="82"/>
      <c r="AF14" s="82"/>
      <c r="AG14" s="82"/>
      <c r="AH14" s="82"/>
      <c r="AI14" s="56">
        <f t="shared" si="4"/>
        <v>100500</v>
      </c>
      <c r="AJ14" s="83">
        <v>100500</v>
      </c>
      <c r="AK14" s="83"/>
      <c r="AL14" s="83"/>
      <c r="AM14" s="83"/>
      <c r="AN14" s="83"/>
      <c r="AO14" s="83"/>
      <c r="AP14" s="289"/>
      <c r="AQ14" s="84">
        <v>1</v>
      </c>
      <c r="AR14" s="85"/>
    </row>
    <row r="15" spans="1:44" s="43" customFormat="1" ht="33.75">
      <c r="A15" s="135"/>
      <c r="B15" s="44" t="s">
        <v>319</v>
      </c>
      <c r="C15" s="285" t="s">
        <v>280</v>
      </c>
      <c r="D15" s="41" t="s">
        <v>281</v>
      </c>
      <c r="E15" s="41" t="s">
        <v>278</v>
      </c>
      <c r="F15" s="79" t="s">
        <v>309</v>
      </c>
      <c r="G15" s="79"/>
      <c r="H15" s="78"/>
      <c r="I15" s="44" t="s">
        <v>290</v>
      </c>
      <c r="J15" s="90">
        <v>30000</v>
      </c>
      <c r="K15" s="42">
        <v>0</v>
      </c>
      <c r="L15" s="290">
        <f t="shared" si="2"/>
        <v>30000</v>
      </c>
      <c r="M15" s="223" t="s">
        <v>118</v>
      </c>
      <c r="N15" s="80" t="s">
        <v>305</v>
      </c>
      <c r="O15" s="81"/>
      <c r="P15" s="82"/>
      <c r="Q15" s="82"/>
      <c r="R15" s="82"/>
      <c r="S15" s="82"/>
      <c r="T15" s="82"/>
      <c r="U15" s="82"/>
      <c r="V15" s="56">
        <f t="shared" si="3"/>
        <v>0</v>
      </c>
      <c r="W15" s="83"/>
      <c r="X15" s="83"/>
      <c r="Y15" s="83"/>
      <c r="Z15" s="83"/>
      <c r="AA15" s="83"/>
      <c r="AB15" s="83"/>
      <c r="AC15" s="82"/>
      <c r="AD15" s="82">
        <v>10000</v>
      </c>
      <c r="AE15" s="82">
        <v>10000</v>
      </c>
      <c r="AF15" s="82">
        <v>10000</v>
      </c>
      <c r="AG15" s="82"/>
      <c r="AH15" s="82"/>
      <c r="AI15" s="56">
        <f t="shared" si="4"/>
        <v>0</v>
      </c>
      <c r="AJ15" s="83"/>
      <c r="AK15" s="83"/>
      <c r="AL15" s="83"/>
      <c r="AM15" s="83"/>
      <c r="AN15" s="83"/>
      <c r="AO15" s="83"/>
      <c r="AP15" s="289"/>
      <c r="AQ15" s="84"/>
      <c r="AR15" s="85"/>
    </row>
    <row r="16" spans="1:44" s="43" customFormat="1" ht="33.75">
      <c r="A16" s="135"/>
      <c r="B16" s="44" t="s">
        <v>323</v>
      </c>
      <c r="C16" s="285" t="s">
        <v>283</v>
      </c>
      <c r="D16" s="41" t="s">
        <v>281</v>
      </c>
      <c r="E16" s="41" t="s">
        <v>284</v>
      </c>
      <c r="F16" s="79" t="s">
        <v>309</v>
      </c>
      <c r="G16" s="79"/>
      <c r="H16" s="78"/>
      <c r="I16" s="44" t="s">
        <v>285</v>
      </c>
      <c r="J16" s="90">
        <v>145000</v>
      </c>
      <c r="K16" s="42">
        <v>0</v>
      </c>
      <c r="L16" s="290">
        <f t="shared" si="2"/>
        <v>145000</v>
      </c>
      <c r="M16" s="223" t="s">
        <v>121</v>
      </c>
      <c r="N16" s="80" t="s">
        <v>117</v>
      </c>
      <c r="O16" s="81"/>
      <c r="P16" s="82"/>
      <c r="Q16" s="82"/>
      <c r="R16" s="82"/>
      <c r="S16" s="82"/>
      <c r="T16" s="82"/>
      <c r="U16" s="82"/>
      <c r="V16" s="56">
        <f t="shared" si="3"/>
        <v>0</v>
      </c>
      <c r="W16" s="83"/>
      <c r="X16" s="83"/>
      <c r="Y16" s="83"/>
      <c r="Z16" s="83"/>
      <c r="AA16" s="83"/>
      <c r="AB16" s="83"/>
      <c r="AC16" s="82"/>
      <c r="AD16" s="82">
        <v>48000</v>
      </c>
      <c r="AE16" s="82">
        <v>48000</v>
      </c>
      <c r="AF16" s="82">
        <v>49000</v>
      </c>
      <c r="AG16" s="82"/>
      <c r="AH16" s="82"/>
      <c r="AI16" s="56">
        <f t="shared" si="4"/>
        <v>39975.14</v>
      </c>
      <c r="AJ16" s="83"/>
      <c r="AK16" s="83">
        <v>39975.14</v>
      </c>
      <c r="AL16" s="83"/>
      <c r="AM16" s="83"/>
      <c r="AN16" s="83"/>
      <c r="AO16" s="83"/>
      <c r="AP16" s="289"/>
      <c r="AQ16" s="84"/>
      <c r="AR16" s="85"/>
    </row>
    <row r="17" spans="1:44" s="43" customFormat="1" ht="15">
      <c r="A17" s="135"/>
      <c r="B17" s="44"/>
      <c r="C17" s="285"/>
      <c r="D17" s="41"/>
      <c r="E17" s="41"/>
      <c r="F17" s="79"/>
      <c r="G17" s="79"/>
      <c r="H17" s="78"/>
      <c r="I17" s="44"/>
      <c r="J17" s="90"/>
      <c r="K17" s="42"/>
      <c r="L17" s="290">
        <f t="shared" si="2"/>
        <v>0</v>
      </c>
      <c r="M17" s="223"/>
      <c r="N17" s="80"/>
      <c r="O17" s="81"/>
      <c r="P17" s="82"/>
      <c r="Q17" s="82"/>
      <c r="R17" s="82"/>
      <c r="S17" s="82"/>
      <c r="T17" s="82"/>
      <c r="U17" s="82"/>
      <c r="V17" s="56">
        <f t="shared" si="3"/>
        <v>0</v>
      </c>
      <c r="W17" s="83"/>
      <c r="X17" s="83"/>
      <c r="Y17" s="83"/>
      <c r="Z17" s="83"/>
      <c r="AA17" s="83"/>
      <c r="AB17" s="83"/>
      <c r="AC17" s="82"/>
      <c r="AD17" s="82"/>
      <c r="AE17" s="82"/>
      <c r="AF17" s="82"/>
      <c r="AG17" s="82"/>
      <c r="AH17" s="82"/>
      <c r="AI17" s="56">
        <f t="shared" si="4"/>
        <v>0</v>
      </c>
      <c r="AJ17" s="83"/>
      <c r="AK17" s="83"/>
      <c r="AL17" s="83"/>
      <c r="AM17" s="83"/>
      <c r="AN17" s="83"/>
      <c r="AO17" s="83"/>
      <c r="AP17" s="289"/>
      <c r="AQ17" s="84"/>
      <c r="AR17" s="85"/>
    </row>
    <row r="18" spans="1:44" s="43" customFormat="1" ht="15">
      <c r="A18" s="135"/>
      <c r="B18" s="44"/>
      <c r="C18" s="285"/>
      <c r="D18" s="41"/>
      <c r="E18" s="41"/>
      <c r="F18" s="79"/>
      <c r="G18" s="79"/>
      <c r="H18" s="78"/>
      <c r="I18" s="44"/>
      <c r="J18" s="90"/>
      <c r="K18" s="42"/>
      <c r="L18" s="290">
        <f t="shared" si="2"/>
        <v>0</v>
      </c>
      <c r="M18" s="223"/>
      <c r="N18" s="80"/>
      <c r="O18" s="81"/>
      <c r="P18" s="82"/>
      <c r="Q18" s="82"/>
      <c r="R18" s="82"/>
      <c r="S18" s="82"/>
      <c r="T18" s="82"/>
      <c r="U18" s="82"/>
      <c r="V18" s="56">
        <f t="shared" si="3"/>
        <v>0</v>
      </c>
      <c r="W18" s="83"/>
      <c r="X18" s="83"/>
      <c r="Y18" s="83"/>
      <c r="Z18" s="83"/>
      <c r="AA18" s="83"/>
      <c r="AB18" s="83"/>
      <c r="AC18" s="82"/>
      <c r="AD18" s="82"/>
      <c r="AE18" s="82"/>
      <c r="AF18" s="82"/>
      <c r="AG18" s="82"/>
      <c r="AH18" s="82"/>
      <c r="AI18" s="56">
        <f t="shared" si="4"/>
        <v>0</v>
      </c>
      <c r="AJ18" s="83"/>
      <c r="AK18" s="83"/>
      <c r="AL18" s="83"/>
      <c r="AM18" s="83"/>
      <c r="AN18" s="83"/>
      <c r="AO18" s="83"/>
      <c r="AP18" s="289"/>
      <c r="AQ18" s="84"/>
      <c r="AR18" s="85"/>
    </row>
    <row r="19" spans="1:44" s="43" customFormat="1" ht="15">
      <c r="A19" s="135"/>
      <c r="B19" s="44"/>
      <c r="C19" s="285"/>
      <c r="D19" s="41"/>
      <c r="E19" s="41"/>
      <c r="F19" s="79"/>
      <c r="G19" s="79"/>
      <c r="H19" s="78"/>
      <c r="I19" s="44"/>
      <c r="J19" s="90"/>
      <c r="K19" s="42"/>
      <c r="L19" s="290">
        <f t="shared" si="2"/>
        <v>0</v>
      </c>
      <c r="M19" s="223"/>
      <c r="N19" s="80"/>
      <c r="O19" s="81"/>
      <c r="P19" s="82"/>
      <c r="Q19" s="82"/>
      <c r="R19" s="82"/>
      <c r="S19" s="82"/>
      <c r="T19" s="82"/>
      <c r="U19" s="82"/>
      <c r="V19" s="56">
        <f t="shared" si="3"/>
        <v>0</v>
      </c>
      <c r="W19" s="83"/>
      <c r="X19" s="83"/>
      <c r="Y19" s="83"/>
      <c r="Z19" s="83"/>
      <c r="AA19" s="83"/>
      <c r="AB19" s="83"/>
      <c r="AC19" s="82"/>
      <c r="AD19" s="82"/>
      <c r="AE19" s="82"/>
      <c r="AF19" s="82"/>
      <c r="AG19" s="82"/>
      <c r="AH19" s="82"/>
      <c r="AI19" s="56">
        <f t="shared" si="4"/>
        <v>0</v>
      </c>
      <c r="AJ19" s="83"/>
      <c r="AK19" s="83"/>
      <c r="AL19" s="83"/>
      <c r="AM19" s="83"/>
      <c r="AN19" s="83"/>
      <c r="AO19" s="83"/>
      <c r="AP19" s="289"/>
      <c r="AQ19" s="84"/>
      <c r="AR19" s="85"/>
    </row>
    <row r="20" spans="1:44" s="43" customFormat="1" ht="15">
      <c r="A20" s="135"/>
      <c r="B20" s="44"/>
      <c r="C20" s="285"/>
      <c r="D20" s="41"/>
      <c r="E20" s="41"/>
      <c r="F20" s="79"/>
      <c r="G20" s="79"/>
      <c r="H20" s="78"/>
      <c r="I20" s="44"/>
      <c r="J20" s="90"/>
      <c r="K20" s="42"/>
      <c r="L20" s="290">
        <f t="shared" si="2"/>
        <v>0</v>
      </c>
      <c r="M20" s="223"/>
      <c r="N20" s="80"/>
      <c r="O20" s="81"/>
      <c r="P20" s="82"/>
      <c r="Q20" s="82"/>
      <c r="R20" s="82"/>
      <c r="S20" s="82"/>
      <c r="T20" s="82"/>
      <c r="U20" s="82"/>
      <c r="V20" s="56">
        <f t="shared" si="3"/>
        <v>0</v>
      </c>
      <c r="W20" s="83"/>
      <c r="X20" s="83"/>
      <c r="Y20" s="83"/>
      <c r="Z20" s="83"/>
      <c r="AA20" s="83"/>
      <c r="AB20" s="83"/>
      <c r="AC20" s="82"/>
      <c r="AD20" s="82"/>
      <c r="AE20" s="82"/>
      <c r="AF20" s="82"/>
      <c r="AG20" s="82"/>
      <c r="AH20" s="82"/>
      <c r="AI20" s="56">
        <f t="shared" si="4"/>
        <v>0</v>
      </c>
      <c r="AJ20" s="83"/>
      <c r="AK20" s="83"/>
      <c r="AL20" s="83"/>
      <c r="AM20" s="83"/>
      <c r="AN20" s="83"/>
      <c r="AO20" s="83"/>
      <c r="AP20" s="289"/>
      <c r="AQ20" s="84"/>
      <c r="AR20" s="85"/>
    </row>
    <row r="21" spans="1:44" s="43" customFormat="1" ht="15">
      <c r="A21" s="135"/>
      <c r="B21" s="44"/>
      <c r="C21" s="285"/>
      <c r="D21" s="41"/>
      <c r="E21" s="41"/>
      <c r="F21" s="79"/>
      <c r="G21" s="79"/>
      <c r="H21" s="78"/>
      <c r="I21" s="44"/>
      <c r="J21" s="90"/>
      <c r="K21" s="42"/>
      <c r="L21" s="290">
        <f t="shared" si="2"/>
        <v>0</v>
      </c>
      <c r="M21" s="223"/>
      <c r="N21" s="80"/>
      <c r="O21" s="81"/>
      <c r="P21" s="82"/>
      <c r="Q21" s="82"/>
      <c r="R21" s="82"/>
      <c r="S21" s="82"/>
      <c r="T21" s="82"/>
      <c r="U21" s="82"/>
      <c r="V21" s="56">
        <f t="shared" si="3"/>
        <v>0</v>
      </c>
      <c r="W21" s="83"/>
      <c r="X21" s="83"/>
      <c r="Y21" s="83"/>
      <c r="Z21" s="83"/>
      <c r="AA21" s="83"/>
      <c r="AB21" s="83"/>
      <c r="AC21" s="82"/>
      <c r="AD21" s="82"/>
      <c r="AE21" s="82"/>
      <c r="AF21" s="82"/>
      <c r="AG21" s="82"/>
      <c r="AH21" s="82"/>
      <c r="AI21" s="56">
        <f t="shared" si="4"/>
        <v>0</v>
      </c>
      <c r="AJ21" s="83"/>
      <c r="AK21" s="83"/>
      <c r="AL21" s="83"/>
      <c r="AM21" s="83"/>
      <c r="AN21" s="83"/>
      <c r="AO21" s="83"/>
      <c r="AP21" s="289"/>
      <c r="AQ21" s="84"/>
      <c r="AR21" s="85"/>
    </row>
    <row r="22" spans="1:44" s="43" customFormat="1" ht="15">
      <c r="A22" s="135"/>
      <c r="B22" s="44"/>
      <c r="C22" s="285"/>
      <c r="D22" s="41"/>
      <c r="E22" s="41"/>
      <c r="F22" s="79"/>
      <c r="G22" s="79"/>
      <c r="H22" s="78"/>
      <c r="I22" s="44"/>
      <c r="J22" s="90"/>
      <c r="K22" s="42"/>
      <c r="L22" s="290">
        <f t="shared" si="2"/>
        <v>0</v>
      </c>
      <c r="M22" s="223"/>
      <c r="N22" s="80"/>
      <c r="O22" s="81"/>
      <c r="P22" s="82"/>
      <c r="Q22" s="82"/>
      <c r="R22" s="82"/>
      <c r="S22" s="82"/>
      <c r="T22" s="82"/>
      <c r="U22" s="82"/>
      <c r="V22" s="56">
        <f t="shared" si="3"/>
        <v>0</v>
      </c>
      <c r="W22" s="83"/>
      <c r="X22" s="83"/>
      <c r="Y22" s="83"/>
      <c r="Z22" s="83"/>
      <c r="AA22" s="83"/>
      <c r="AB22" s="83"/>
      <c r="AC22" s="82"/>
      <c r="AD22" s="82"/>
      <c r="AE22" s="82"/>
      <c r="AF22" s="82"/>
      <c r="AG22" s="82"/>
      <c r="AH22" s="82"/>
      <c r="AI22" s="56">
        <f t="shared" si="4"/>
        <v>0</v>
      </c>
      <c r="AJ22" s="83"/>
      <c r="AK22" s="83"/>
      <c r="AL22" s="83"/>
      <c r="AM22" s="83"/>
      <c r="AN22" s="83"/>
      <c r="AO22" s="83"/>
      <c r="AP22" s="289"/>
      <c r="AQ22" s="84"/>
      <c r="AR22" s="85"/>
    </row>
    <row r="23" spans="1:44" s="43" customFormat="1" ht="15">
      <c r="A23" s="135"/>
      <c r="B23" s="44"/>
      <c r="C23" s="285"/>
      <c r="D23" s="41"/>
      <c r="E23" s="41"/>
      <c r="F23" s="79"/>
      <c r="G23" s="79"/>
      <c r="H23" s="78"/>
      <c r="I23" s="44"/>
      <c r="J23" s="90"/>
      <c r="K23" s="42"/>
      <c r="L23" s="290">
        <f t="shared" si="2"/>
        <v>0</v>
      </c>
      <c r="M23" s="223"/>
      <c r="N23" s="80"/>
      <c r="O23" s="81"/>
      <c r="P23" s="82"/>
      <c r="Q23" s="82"/>
      <c r="R23" s="82"/>
      <c r="S23" s="82"/>
      <c r="T23" s="82"/>
      <c r="U23" s="82"/>
      <c r="V23" s="56">
        <f t="shared" si="3"/>
        <v>0</v>
      </c>
      <c r="W23" s="83"/>
      <c r="X23" s="83"/>
      <c r="Y23" s="83"/>
      <c r="Z23" s="83"/>
      <c r="AA23" s="83"/>
      <c r="AB23" s="83"/>
      <c r="AC23" s="82"/>
      <c r="AD23" s="82"/>
      <c r="AE23" s="82"/>
      <c r="AF23" s="82"/>
      <c r="AG23" s="82"/>
      <c r="AH23" s="82"/>
      <c r="AI23" s="56">
        <f t="shared" si="4"/>
        <v>0</v>
      </c>
      <c r="AJ23" s="83"/>
      <c r="AK23" s="83"/>
      <c r="AL23" s="83"/>
      <c r="AM23" s="83"/>
      <c r="AN23" s="83"/>
      <c r="AO23" s="83"/>
      <c r="AP23" s="289"/>
      <c r="AQ23" s="84"/>
      <c r="AR23" s="85"/>
    </row>
    <row r="24" spans="1:44" s="43" customFormat="1" ht="15">
      <c r="A24" s="135"/>
      <c r="B24" s="44"/>
      <c r="C24" s="285"/>
      <c r="D24" s="41"/>
      <c r="E24" s="41"/>
      <c r="F24" s="79"/>
      <c r="G24" s="79"/>
      <c r="H24" s="78"/>
      <c r="I24" s="44"/>
      <c r="J24" s="90"/>
      <c r="K24" s="42"/>
      <c r="L24" s="290">
        <f t="shared" si="2"/>
        <v>0</v>
      </c>
      <c r="M24" s="223"/>
      <c r="N24" s="80"/>
      <c r="O24" s="81"/>
      <c r="P24" s="82"/>
      <c r="Q24" s="82"/>
      <c r="R24" s="82"/>
      <c r="S24" s="82"/>
      <c r="T24" s="82"/>
      <c r="U24" s="82"/>
      <c r="V24" s="56">
        <f t="shared" si="3"/>
        <v>0</v>
      </c>
      <c r="W24" s="83"/>
      <c r="X24" s="83"/>
      <c r="Y24" s="83"/>
      <c r="Z24" s="83"/>
      <c r="AA24" s="83"/>
      <c r="AB24" s="83"/>
      <c r="AC24" s="82"/>
      <c r="AD24" s="82"/>
      <c r="AE24" s="82"/>
      <c r="AF24" s="82"/>
      <c r="AG24" s="82"/>
      <c r="AH24" s="82"/>
      <c r="AI24" s="56">
        <f t="shared" si="4"/>
        <v>0</v>
      </c>
      <c r="AJ24" s="83"/>
      <c r="AK24" s="83"/>
      <c r="AL24" s="83"/>
      <c r="AM24" s="83"/>
      <c r="AN24" s="83"/>
      <c r="AO24" s="83"/>
      <c r="AP24" s="289"/>
      <c r="AQ24" s="84"/>
      <c r="AR24" s="85"/>
    </row>
    <row r="25" spans="1:44" s="43" customFormat="1" ht="15">
      <c r="A25" s="135"/>
      <c r="B25" s="44"/>
      <c r="C25" s="285"/>
      <c r="D25" s="41"/>
      <c r="E25" s="41"/>
      <c r="F25" s="79"/>
      <c r="G25" s="79"/>
      <c r="H25" s="78"/>
      <c r="I25" s="44"/>
      <c r="J25" s="90"/>
      <c r="K25" s="42"/>
      <c r="L25" s="290">
        <f t="shared" si="2"/>
        <v>0</v>
      </c>
      <c r="M25" s="223"/>
      <c r="N25" s="80"/>
      <c r="O25" s="81"/>
      <c r="P25" s="82"/>
      <c r="Q25" s="82"/>
      <c r="R25" s="82"/>
      <c r="S25" s="82"/>
      <c r="T25" s="82"/>
      <c r="U25" s="82"/>
      <c r="V25" s="56">
        <f t="shared" si="3"/>
        <v>0</v>
      </c>
      <c r="W25" s="83"/>
      <c r="X25" s="83"/>
      <c r="Y25" s="83"/>
      <c r="Z25" s="83"/>
      <c r="AA25" s="83"/>
      <c r="AB25" s="83"/>
      <c r="AC25" s="82"/>
      <c r="AD25" s="82"/>
      <c r="AE25" s="82"/>
      <c r="AF25" s="82"/>
      <c r="AG25" s="82"/>
      <c r="AH25" s="82"/>
      <c r="AI25" s="56">
        <f t="shared" si="4"/>
        <v>0</v>
      </c>
      <c r="AJ25" s="83"/>
      <c r="AK25" s="83"/>
      <c r="AL25" s="83"/>
      <c r="AM25" s="83"/>
      <c r="AN25" s="83"/>
      <c r="AO25" s="83"/>
      <c r="AP25" s="289"/>
      <c r="AQ25" s="84"/>
      <c r="AR25" s="85"/>
    </row>
    <row r="26" spans="1:44" s="43" customFormat="1" ht="15">
      <c r="A26" s="135"/>
      <c r="B26" s="44"/>
      <c r="C26" s="285"/>
      <c r="D26" s="41"/>
      <c r="E26" s="41"/>
      <c r="F26" s="79"/>
      <c r="G26" s="79"/>
      <c r="H26" s="78"/>
      <c r="I26" s="44"/>
      <c r="J26" s="90"/>
      <c r="K26" s="42"/>
      <c r="L26" s="290">
        <f t="shared" si="2"/>
        <v>0</v>
      </c>
      <c r="M26" s="223"/>
      <c r="N26" s="80"/>
      <c r="O26" s="81"/>
      <c r="P26" s="82"/>
      <c r="Q26" s="82"/>
      <c r="R26" s="82"/>
      <c r="S26" s="82"/>
      <c r="T26" s="82"/>
      <c r="U26" s="82"/>
      <c r="V26" s="56">
        <f t="shared" si="3"/>
        <v>0</v>
      </c>
      <c r="W26" s="83"/>
      <c r="X26" s="83"/>
      <c r="Y26" s="83"/>
      <c r="Z26" s="83"/>
      <c r="AA26" s="83"/>
      <c r="AB26" s="83"/>
      <c r="AC26" s="82"/>
      <c r="AD26" s="82"/>
      <c r="AE26" s="82"/>
      <c r="AF26" s="82"/>
      <c r="AG26" s="82"/>
      <c r="AH26" s="82"/>
      <c r="AI26" s="56">
        <f t="shared" si="4"/>
        <v>0</v>
      </c>
      <c r="AJ26" s="83"/>
      <c r="AK26" s="83"/>
      <c r="AL26" s="83"/>
      <c r="AM26" s="83"/>
      <c r="AN26" s="83"/>
      <c r="AO26" s="83"/>
      <c r="AP26" s="289"/>
      <c r="AQ26" s="84"/>
      <c r="AR26" s="85"/>
    </row>
    <row r="27" spans="1:44" s="43" customFormat="1" ht="15">
      <c r="A27" s="135"/>
      <c r="B27" s="44"/>
      <c r="C27" s="285"/>
      <c r="D27" s="41"/>
      <c r="E27" s="41"/>
      <c r="F27" s="79"/>
      <c r="G27" s="79"/>
      <c r="H27" s="78"/>
      <c r="I27" s="44"/>
      <c r="J27" s="90"/>
      <c r="K27" s="42"/>
      <c r="L27" s="290">
        <f t="shared" si="2"/>
        <v>0</v>
      </c>
      <c r="M27" s="223"/>
      <c r="N27" s="80"/>
      <c r="O27" s="81"/>
      <c r="P27" s="82"/>
      <c r="Q27" s="82"/>
      <c r="R27" s="82"/>
      <c r="S27" s="82"/>
      <c r="T27" s="82"/>
      <c r="U27" s="82"/>
      <c r="V27" s="56">
        <f t="shared" si="3"/>
        <v>0</v>
      </c>
      <c r="W27" s="83"/>
      <c r="X27" s="83"/>
      <c r="Y27" s="83"/>
      <c r="Z27" s="83"/>
      <c r="AA27" s="83"/>
      <c r="AB27" s="83"/>
      <c r="AC27" s="82"/>
      <c r="AD27" s="82"/>
      <c r="AE27" s="82"/>
      <c r="AF27" s="82"/>
      <c r="AG27" s="82"/>
      <c r="AH27" s="82"/>
      <c r="AI27" s="56">
        <f t="shared" si="4"/>
        <v>0</v>
      </c>
      <c r="AJ27" s="83"/>
      <c r="AK27" s="83"/>
      <c r="AL27" s="83"/>
      <c r="AM27" s="83"/>
      <c r="AN27" s="83"/>
      <c r="AO27" s="83"/>
      <c r="AP27" s="289"/>
      <c r="AQ27" s="84"/>
      <c r="AR27" s="85"/>
    </row>
    <row r="28" spans="1:44" s="43" customFormat="1" ht="15">
      <c r="A28" s="135"/>
      <c r="B28" s="44"/>
      <c r="C28" s="285"/>
      <c r="D28" s="41"/>
      <c r="E28" s="41"/>
      <c r="F28" s="79"/>
      <c r="G28" s="79"/>
      <c r="H28" s="78"/>
      <c r="I28" s="44"/>
      <c r="J28" s="90"/>
      <c r="K28" s="42"/>
      <c r="L28" s="290">
        <f t="shared" si="2"/>
        <v>0</v>
      </c>
      <c r="M28" s="223"/>
      <c r="N28" s="80"/>
      <c r="O28" s="81"/>
      <c r="P28" s="82"/>
      <c r="Q28" s="82"/>
      <c r="R28" s="82"/>
      <c r="S28" s="82"/>
      <c r="T28" s="82"/>
      <c r="U28" s="82"/>
      <c r="V28" s="56">
        <f t="shared" si="3"/>
        <v>0</v>
      </c>
      <c r="W28" s="83"/>
      <c r="X28" s="83"/>
      <c r="Y28" s="83"/>
      <c r="Z28" s="83"/>
      <c r="AA28" s="83"/>
      <c r="AB28" s="83"/>
      <c r="AC28" s="82"/>
      <c r="AD28" s="82"/>
      <c r="AE28" s="82"/>
      <c r="AF28" s="82"/>
      <c r="AG28" s="82"/>
      <c r="AH28" s="82"/>
      <c r="AI28" s="56">
        <f t="shared" si="4"/>
        <v>0</v>
      </c>
      <c r="AJ28" s="83"/>
      <c r="AK28" s="83"/>
      <c r="AL28" s="83"/>
      <c r="AM28" s="83"/>
      <c r="AN28" s="83"/>
      <c r="AO28" s="83"/>
      <c r="AP28" s="289"/>
      <c r="AQ28" s="84"/>
      <c r="AR28" s="85"/>
    </row>
    <row r="29" spans="1:44" s="43" customFormat="1" ht="15">
      <c r="A29" s="135"/>
      <c r="B29" s="44"/>
      <c r="C29" s="285"/>
      <c r="D29" s="41"/>
      <c r="E29" s="41"/>
      <c r="F29" s="79"/>
      <c r="G29" s="79"/>
      <c r="H29" s="78"/>
      <c r="I29" s="44"/>
      <c r="J29" s="90"/>
      <c r="K29" s="42"/>
      <c r="L29" s="290">
        <f t="shared" si="2"/>
        <v>0</v>
      </c>
      <c r="M29" s="223"/>
      <c r="N29" s="80"/>
      <c r="O29" s="81"/>
      <c r="P29" s="82"/>
      <c r="Q29" s="82"/>
      <c r="R29" s="82"/>
      <c r="S29" s="82"/>
      <c r="T29" s="82"/>
      <c r="U29" s="82"/>
      <c r="V29" s="56">
        <f t="shared" si="3"/>
        <v>0</v>
      </c>
      <c r="W29" s="83"/>
      <c r="X29" s="83"/>
      <c r="Y29" s="83"/>
      <c r="Z29" s="83"/>
      <c r="AA29" s="83"/>
      <c r="AB29" s="83"/>
      <c r="AC29" s="82"/>
      <c r="AD29" s="82"/>
      <c r="AE29" s="82"/>
      <c r="AF29" s="82"/>
      <c r="AG29" s="82"/>
      <c r="AH29" s="82"/>
      <c r="AI29" s="56">
        <f t="shared" si="4"/>
        <v>0</v>
      </c>
      <c r="AJ29" s="83"/>
      <c r="AK29" s="83"/>
      <c r="AL29" s="83"/>
      <c r="AM29" s="83"/>
      <c r="AN29" s="83"/>
      <c r="AO29" s="83"/>
      <c r="AP29" s="289"/>
      <c r="AQ29" s="84"/>
      <c r="AR29" s="85"/>
    </row>
    <row r="30" spans="1:44" s="43" customFormat="1" ht="15">
      <c r="A30" s="135"/>
      <c r="B30" s="44"/>
      <c r="C30" s="285"/>
      <c r="D30" s="41"/>
      <c r="E30" s="41"/>
      <c r="F30" s="79"/>
      <c r="G30" s="79"/>
      <c r="H30" s="78"/>
      <c r="I30" s="44"/>
      <c r="J30" s="90"/>
      <c r="K30" s="42"/>
      <c r="L30" s="290">
        <f t="shared" si="2"/>
        <v>0</v>
      </c>
      <c r="M30" s="223"/>
      <c r="N30" s="80"/>
      <c r="O30" s="81"/>
      <c r="P30" s="82"/>
      <c r="Q30" s="82"/>
      <c r="R30" s="82"/>
      <c r="S30" s="82"/>
      <c r="T30" s="82"/>
      <c r="U30" s="82"/>
      <c r="V30" s="56">
        <f t="shared" si="3"/>
        <v>0</v>
      </c>
      <c r="W30" s="83"/>
      <c r="X30" s="83"/>
      <c r="Y30" s="83"/>
      <c r="Z30" s="83"/>
      <c r="AA30" s="83"/>
      <c r="AB30" s="83"/>
      <c r="AC30" s="82"/>
      <c r="AD30" s="82"/>
      <c r="AE30" s="82"/>
      <c r="AF30" s="82"/>
      <c r="AG30" s="82"/>
      <c r="AH30" s="82"/>
      <c r="AI30" s="56">
        <f t="shared" si="4"/>
        <v>0</v>
      </c>
      <c r="AJ30" s="83"/>
      <c r="AK30" s="83"/>
      <c r="AL30" s="83"/>
      <c r="AM30" s="83"/>
      <c r="AN30" s="83"/>
      <c r="AO30" s="83"/>
      <c r="AP30" s="289"/>
      <c r="AQ30" s="84"/>
      <c r="AR30" s="85"/>
    </row>
    <row r="31" spans="1:44" s="43" customFormat="1" ht="15">
      <c r="A31" s="135"/>
      <c r="B31" s="44"/>
      <c r="C31" s="285"/>
      <c r="D31" s="41"/>
      <c r="E31" s="41"/>
      <c r="F31" s="79"/>
      <c r="G31" s="79"/>
      <c r="H31" s="78"/>
      <c r="I31" s="44"/>
      <c r="J31" s="90"/>
      <c r="K31" s="42"/>
      <c r="L31" s="290">
        <f t="shared" si="2"/>
        <v>0</v>
      </c>
      <c r="M31" s="223"/>
      <c r="N31" s="80"/>
      <c r="O31" s="81"/>
      <c r="P31" s="82"/>
      <c r="Q31" s="82"/>
      <c r="R31" s="82"/>
      <c r="S31" s="82"/>
      <c r="T31" s="82"/>
      <c r="U31" s="82"/>
      <c r="V31" s="56">
        <f t="shared" si="3"/>
        <v>0</v>
      </c>
      <c r="W31" s="83"/>
      <c r="X31" s="83"/>
      <c r="Y31" s="83"/>
      <c r="Z31" s="83"/>
      <c r="AA31" s="83"/>
      <c r="AB31" s="83"/>
      <c r="AC31" s="82"/>
      <c r="AD31" s="82"/>
      <c r="AE31" s="82"/>
      <c r="AF31" s="82"/>
      <c r="AG31" s="82"/>
      <c r="AH31" s="82"/>
      <c r="AI31" s="56">
        <f t="shared" si="4"/>
        <v>0</v>
      </c>
      <c r="AJ31" s="83"/>
      <c r="AK31" s="83"/>
      <c r="AL31" s="83"/>
      <c r="AM31" s="83"/>
      <c r="AN31" s="83"/>
      <c r="AO31" s="83"/>
      <c r="AP31" s="289"/>
      <c r="AQ31" s="84"/>
      <c r="AR31" s="85"/>
    </row>
    <row r="32" spans="1:44" s="43" customFormat="1" ht="15">
      <c r="A32" s="135"/>
      <c r="B32" s="44"/>
      <c r="C32" s="285"/>
      <c r="D32" s="41"/>
      <c r="E32" s="41"/>
      <c r="F32" s="79"/>
      <c r="G32" s="79"/>
      <c r="H32" s="78"/>
      <c r="I32" s="44"/>
      <c r="J32" s="90"/>
      <c r="K32" s="42"/>
      <c r="L32" s="290">
        <f t="shared" si="2"/>
        <v>0</v>
      </c>
      <c r="M32" s="223"/>
      <c r="N32" s="80"/>
      <c r="O32" s="81"/>
      <c r="P32" s="82"/>
      <c r="Q32" s="82"/>
      <c r="R32" s="82"/>
      <c r="S32" s="82"/>
      <c r="T32" s="82"/>
      <c r="U32" s="82"/>
      <c r="V32" s="56">
        <f t="shared" si="3"/>
        <v>0</v>
      </c>
      <c r="W32" s="83"/>
      <c r="X32" s="83"/>
      <c r="Y32" s="83"/>
      <c r="Z32" s="83"/>
      <c r="AA32" s="83"/>
      <c r="AB32" s="83"/>
      <c r="AC32" s="82"/>
      <c r="AD32" s="82"/>
      <c r="AE32" s="82"/>
      <c r="AF32" s="82"/>
      <c r="AG32" s="82"/>
      <c r="AH32" s="82"/>
      <c r="AI32" s="56">
        <f t="shared" si="4"/>
        <v>0</v>
      </c>
      <c r="AJ32" s="83"/>
      <c r="AK32" s="83"/>
      <c r="AL32" s="83"/>
      <c r="AM32" s="83"/>
      <c r="AN32" s="83"/>
      <c r="AO32" s="83"/>
      <c r="AP32" s="289"/>
      <c r="AQ32" s="84"/>
      <c r="AR32" s="85"/>
    </row>
    <row r="33" spans="1:44" s="43" customFormat="1" ht="15">
      <c r="A33" s="135"/>
      <c r="B33" s="44"/>
      <c r="C33" s="285"/>
      <c r="D33" s="41"/>
      <c r="E33" s="41"/>
      <c r="F33" s="79"/>
      <c r="G33" s="79"/>
      <c r="H33" s="78"/>
      <c r="I33" s="44"/>
      <c r="J33" s="90"/>
      <c r="K33" s="42"/>
      <c r="L33" s="290">
        <f t="shared" si="2"/>
        <v>0</v>
      </c>
      <c r="M33" s="223"/>
      <c r="N33" s="80"/>
      <c r="O33" s="81"/>
      <c r="P33" s="82"/>
      <c r="Q33" s="82"/>
      <c r="R33" s="82"/>
      <c r="S33" s="82"/>
      <c r="T33" s="82"/>
      <c r="U33" s="82"/>
      <c r="V33" s="56">
        <f t="shared" si="3"/>
        <v>0</v>
      </c>
      <c r="W33" s="83"/>
      <c r="X33" s="83"/>
      <c r="Y33" s="83"/>
      <c r="Z33" s="83"/>
      <c r="AA33" s="83"/>
      <c r="AB33" s="83"/>
      <c r="AC33" s="82"/>
      <c r="AD33" s="82"/>
      <c r="AE33" s="82"/>
      <c r="AF33" s="82"/>
      <c r="AG33" s="82"/>
      <c r="AH33" s="82"/>
      <c r="AI33" s="56">
        <f t="shared" si="4"/>
        <v>0</v>
      </c>
      <c r="AJ33" s="83"/>
      <c r="AK33" s="83"/>
      <c r="AL33" s="83"/>
      <c r="AM33" s="83"/>
      <c r="AN33" s="83"/>
      <c r="AO33" s="83"/>
      <c r="AP33" s="289"/>
      <c r="AQ33" s="84"/>
      <c r="AR33" s="85"/>
    </row>
    <row r="34" spans="1:44" s="43" customFormat="1" ht="15">
      <c r="A34" s="135"/>
      <c r="B34" s="44"/>
      <c r="C34" s="285"/>
      <c r="D34" s="41"/>
      <c r="E34" s="41"/>
      <c r="F34" s="79"/>
      <c r="G34" s="79"/>
      <c r="H34" s="78"/>
      <c r="I34" s="44"/>
      <c r="J34" s="90"/>
      <c r="K34" s="42"/>
      <c r="L34" s="290">
        <f t="shared" si="2"/>
        <v>0</v>
      </c>
      <c r="M34" s="223"/>
      <c r="N34" s="80"/>
      <c r="O34" s="81"/>
      <c r="P34" s="82"/>
      <c r="Q34" s="82"/>
      <c r="R34" s="82"/>
      <c r="S34" s="82"/>
      <c r="T34" s="82"/>
      <c r="U34" s="82"/>
      <c r="V34" s="56">
        <f t="shared" si="3"/>
        <v>0</v>
      </c>
      <c r="W34" s="83"/>
      <c r="X34" s="83"/>
      <c r="Y34" s="83"/>
      <c r="Z34" s="83"/>
      <c r="AA34" s="83"/>
      <c r="AB34" s="83"/>
      <c r="AC34" s="82"/>
      <c r="AD34" s="82"/>
      <c r="AE34" s="82"/>
      <c r="AF34" s="82"/>
      <c r="AG34" s="82"/>
      <c r="AH34" s="82"/>
      <c r="AI34" s="56">
        <f t="shared" si="4"/>
        <v>0</v>
      </c>
      <c r="AJ34" s="83"/>
      <c r="AK34" s="83"/>
      <c r="AL34" s="83"/>
      <c r="AM34" s="83"/>
      <c r="AN34" s="83"/>
      <c r="AO34" s="83"/>
      <c r="AP34" s="289"/>
      <c r="AQ34" s="84"/>
      <c r="AR34" s="85"/>
    </row>
    <row r="35" spans="1:44" s="43" customFormat="1" ht="15">
      <c r="A35" s="135"/>
      <c r="B35" s="44"/>
      <c r="C35" s="285"/>
      <c r="D35" s="41"/>
      <c r="E35" s="41"/>
      <c r="F35" s="79"/>
      <c r="G35" s="79"/>
      <c r="H35" s="78"/>
      <c r="I35" s="44"/>
      <c r="J35" s="90"/>
      <c r="K35" s="42"/>
      <c r="L35" s="290">
        <f t="shared" si="2"/>
        <v>0</v>
      </c>
      <c r="M35" s="223"/>
      <c r="N35" s="80"/>
      <c r="O35" s="81"/>
      <c r="P35" s="82"/>
      <c r="Q35" s="82"/>
      <c r="R35" s="82"/>
      <c r="S35" s="82"/>
      <c r="T35" s="82"/>
      <c r="U35" s="82"/>
      <c r="V35" s="56">
        <f t="shared" si="3"/>
        <v>0</v>
      </c>
      <c r="W35" s="83"/>
      <c r="X35" s="83"/>
      <c r="Y35" s="83"/>
      <c r="Z35" s="83"/>
      <c r="AA35" s="83"/>
      <c r="AB35" s="83"/>
      <c r="AC35" s="82"/>
      <c r="AD35" s="82"/>
      <c r="AE35" s="82"/>
      <c r="AF35" s="82"/>
      <c r="AG35" s="82"/>
      <c r="AH35" s="82"/>
      <c r="AI35" s="56">
        <f t="shared" si="4"/>
        <v>0</v>
      </c>
      <c r="AJ35" s="83"/>
      <c r="AK35" s="83"/>
      <c r="AL35" s="83"/>
      <c r="AM35" s="83"/>
      <c r="AN35" s="83"/>
      <c r="AO35" s="83"/>
      <c r="AP35" s="289"/>
      <c r="AQ35" s="84"/>
      <c r="AR35" s="85"/>
    </row>
    <row r="36" spans="1:44" s="43" customFormat="1" ht="15">
      <c r="A36" s="135"/>
      <c r="B36" s="44"/>
      <c r="C36" s="285"/>
      <c r="D36" s="41"/>
      <c r="E36" s="41"/>
      <c r="F36" s="79"/>
      <c r="G36" s="79"/>
      <c r="H36" s="78"/>
      <c r="I36" s="44"/>
      <c r="J36" s="90"/>
      <c r="K36" s="42"/>
      <c r="L36" s="290">
        <f t="shared" si="2"/>
        <v>0</v>
      </c>
      <c r="M36" s="223"/>
      <c r="N36" s="80"/>
      <c r="O36" s="81"/>
      <c r="P36" s="82"/>
      <c r="Q36" s="82"/>
      <c r="R36" s="82"/>
      <c r="S36" s="82"/>
      <c r="T36" s="82"/>
      <c r="U36" s="82"/>
      <c r="V36" s="56">
        <f t="shared" si="3"/>
        <v>0</v>
      </c>
      <c r="W36" s="83"/>
      <c r="X36" s="83"/>
      <c r="Y36" s="83"/>
      <c r="Z36" s="83"/>
      <c r="AA36" s="83"/>
      <c r="AB36" s="83"/>
      <c r="AC36" s="82"/>
      <c r="AD36" s="82"/>
      <c r="AE36" s="82"/>
      <c r="AF36" s="82"/>
      <c r="AG36" s="82"/>
      <c r="AH36" s="82"/>
      <c r="AI36" s="56">
        <f t="shared" si="4"/>
        <v>0</v>
      </c>
      <c r="AJ36" s="83"/>
      <c r="AK36" s="83"/>
      <c r="AL36" s="83"/>
      <c r="AM36" s="83"/>
      <c r="AN36" s="83"/>
      <c r="AO36" s="83"/>
      <c r="AP36" s="289"/>
      <c r="AQ36" s="84"/>
      <c r="AR36" s="85"/>
    </row>
    <row r="37" spans="1:44" s="43" customFormat="1" ht="15">
      <c r="A37" s="135"/>
      <c r="B37" s="44"/>
      <c r="C37" s="285"/>
      <c r="D37" s="41"/>
      <c r="E37" s="41"/>
      <c r="F37" s="79"/>
      <c r="G37" s="79"/>
      <c r="H37" s="78"/>
      <c r="I37" s="44"/>
      <c r="J37" s="90"/>
      <c r="K37" s="42"/>
      <c r="L37" s="290">
        <f t="shared" si="2"/>
        <v>0</v>
      </c>
      <c r="M37" s="223"/>
      <c r="N37" s="80"/>
      <c r="O37" s="81"/>
      <c r="P37" s="82"/>
      <c r="Q37" s="82"/>
      <c r="R37" s="82"/>
      <c r="S37" s="82"/>
      <c r="T37" s="82"/>
      <c r="U37" s="82"/>
      <c r="V37" s="56">
        <f t="shared" si="3"/>
        <v>0</v>
      </c>
      <c r="W37" s="83"/>
      <c r="X37" s="83"/>
      <c r="Y37" s="83"/>
      <c r="Z37" s="83"/>
      <c r="AA37" s="83"/>
      <c r="AB37" s="83"/>
      <c r="AC37" s="82"/>
      <c r="AD37" s="82"/>
      <c r="AE37" s="82"/>
      <c r="AF37" s="82"/>
      <c r="AG37" s="82"/>
      <c r="AH37" s="82"/>
      <c r="AI37" s="56">
        <f t="shared" si="4"/>
        <v>0</v>
      </c>
      <c r="AJ37" s="83"/>
      <c r="AK37" s="83"/>
      <c r="AL37" s="83"/>
      <c r="AM37" s="83"/>
      <c r="AN37" s="83"/>
      <c r="AO37" s="83"/>
      <c r="AP37" s="289"/>
      <c r="AQ37" s="84"/>
      <c r="AR37" s="85"/>
    </row>
    <row r="38" spans="1:44" s="43" customFormat="1" ht="15">
      <c r="A38" s="135"/>
      <c r="B38" s="44"/>
      <c r="C38" s="285"/>
      <c r="D38" s="41"/>
      <c r="E38" s="41"/>
      <c r="F38" s="79"/>
      <c r="G38" s="79"/>
      <c r="H38" s="78"/>
      <c r="I38" s="44"/>
      <c r="J38" s="90"/>
      <c r="K38" s="42"/>
      <c r="L38" s="290">
        <f t="shared" si="2"/>
        <v>0</v>
      </c>
      <c r="M38" s="223"/>
      <c r="N38" s="80"/>
      <c r="O38" s="81"/>
      <c r="P38" s="82"/>
      <c r="Q38" s="82"/>
      <c r="R38" s="82"/>
      <c r="S38" s="82"/>
      <c r="T38" s="82"/>
      <c r="U38" s="82"/>
      <c r="V38" s="56">
        <f t="shared" si="3"/>
        <v>0</v>
      </c>
      <c r="W38" s="83"/>
      <c r="X38" s="83"/>
      <c r="Y38" s="83"/>
      <c r="Z38" s="83"/>
      <c r="AA38" s="83"/>
      <c r="AB38" s="83"/>
      <c r="AC38" s="82"/>
      <c r="AD38" s="82"/>
      <c r="AE38" s="82"/>
      <c r="AF38" s="82"/>
      <c r="AG38" s="82"/>
      <c r="AH38" s="82"/>
      <c r="AI38" s="56">
        <f t="shared" si="4"/>
        <v>0</v>
      </c>
      <c r="AJ38" s="83"/>
      <c r="AK38" s="83"/>
      <c r="AL38" s="83"/>
      <c r="AM38" s="83"/>
      <c r="AN38" s="83"/>
      <c r="AO38" s="83"/>
      <c r="AP38" s="289"/>
      <c r="AQ38" s="84"/>
      <c r="AR38" s="85"/>
    </row>
    <row r="39" spans="1:44" s="43" customFormat="1" ht="15">
      <c r="A39" s="135"/>
      <c r="B39" s="44"/>
      <c r="C39" s="285"/>
      <c r="D39" s="41"/>
      <c r="E39" s="41"/>
      <c r="F39" s="79"/>
      <c r="G39" s="79"/>
      <c r="H39" s="78"/>
      <c r="I39" s="44"/>
      <c r="J39" s="90"/>
      <c r="K39" s="42"/>
      <c r="L39" s="290">
        <f t="shared" si="2"/>
        <v>0</v>
      </c>
      <c r="M39" s="223"/>
      <c r="N39" s="80"/>
      <c r="O39" s="81"/>
      <c r="P39" s="82"/>
      <c r="Q39" s="82"/>
      <c r="R39" s="82"/>
      <c r="S39" s="82"/>
      <c r="T39" s="82"/>
      <c r="U39" s="82"/>
      <c r="V39" s="56">
        <f t="shared" si="3"/>
        <v>0</v>
      </c>
      <c r="W39" s="83"/>
      <c r="X39" s="83"/>
      <c r="Y39" s="83"/>
      <c r="Z39" s="83"/>
      <c r="AA39" s="83"/>
      <c r="AB39" s="83"/>
      <c r="AC39" s="82"/>
      <c r="AD39" s="82"/>
      <c r="AE39" s="82"/>
      <c r="AF39" s="82"/>
      <c r="AG39" s="82"/>
      <c r="AH39" s="82"/>
      <c r="AI39" s="56">
        <f t="shared" si="4"/>
        <v>0</v>
      </c>
      <c r="AJ39" s="83"/>
      <c r="AK39" s="83"/>
      <c r="AL39" s="83"/>
      <c r="AM39" s="83"/>
      <c r="AN39" s="83"/>
      <c r="AO39" s="83"/>
      <c r="AP39" s="289"/>
      <c r="AQ39" s="84"/>
      <c r="AR39" s="85"/>
    </row>
    <row r="40" spans="1:44" s="43" customFormat="1" ht="15">
      <c r="A40" s="135"/>
      <c r="B40" s="44"/>
      <c r="C40" s="285"/>
      <c r="D40" s="41"/>
      <c r="E40" s="41"/>
      <c r="F40" s="79"/>
      <c r="G40" s="79"/>
      <c r="H40" s="78"/>
      <c r="I40" s="44"/>
      <c r="J40" s="90"/>
      <c r="K40" s="42"/>
      <c r="L40" s="290">
        <f t="shared" si="2"/>
        <v>0</v>
      </c>
      <c r="M40" s="223"/>
      <c r="N40" s="80"/>
      <c r="O40" s="81"/>
      <c r="P40" s="82"/>
      <c r="Q40" s="82"/>
      <c r="R40" s="82"/>
      <c r="S40" s="82"/>
      <c r="T40" s="82"/>
      <c r="U40" s="82"/>
      <c r="V40" s="56">
        <f t="shared" si="3"/>
        <v>0</v>
      </c>
      <c r="W40" s="83"/>
      <c r="X40" s="83"/>
      <c r="Y40" s="83"/>
      <c r="Z40" s="83"/>
      <c r="AA40" s="83"/>
      <c r="AB40" s="83"/>
      <c r="AC40" s="82"/>
      <c r="AD40" s="82"/>
      <c r="AE40" s="82"/>
      <c r="AF40" s="82"/>
      <c r="AG40" s="82"/>
      <c r="AH40" s="82"/>
      <c r="AI40" s="56">
        <f t="shared" si="4"/>
        <v>0</v>
      </c>
      <c r="AJ40" s="83"/>
      <c r="AK40" s="83"/>
      <c r="AL40" s="83"/>
      <c r="AM40" s="83"/>
      <c r="AN40" s="83"/>
      <c r="AO40" s="83"/>
      <c r="AP40" s="289"/>
      <c r="AQ40" s="84"/>
      <c r="AR40" s="85"/>
    </row>
    <row r="41" spans="1:44" s="43" customFormat="1" ht="15">
      <c r="A41" s="135"/>
      <c r="B41" s="44"/>
      <c r="C41" s="285"/>
      <c r="D41" s="41"/>
      <c r="E41" s="41"/>
      <c r="F41" s="79"/>
      <c r="G41" s="79"/>
      <c r="H41" s="78"/>
      <c r="I41" s="44"/>
      <c r="J41" s="90"/>
      <c r="K41" s="42"/>
      <c r="L41" s="290">
        <f t="shared" si="2"/>
        <v>0</v>
      </c>
      <c r="M41" s="223"/>
      <c r="N41" s="80"/>
      <c r="O41" s="81"/>
      <c r="P41" s="82"/>
      <c r="Q41" s="82"/>
      <c r="R41" s="82"/>
      <c r="S41" s="82"/>
      <c r="T41" s="82"/>
      <c r="U41" s="82"/>
      <c r="V41" s="56">
        <f t="shared" si="3"/>
        <v>0</v>
      </c>
      <c r="W41" s="83"/>
      <c r="X41" s="83"/>
      <c r="Y41" s="83"/>
      <c r="Z41" s="83"/>
      <c r="AA41" s="83"/>
      <c r="AB41" s="83"/>
      <c r="AC41" s="82"/>
      <c r="AD41" s="82"/>
      <c r="AE41" s="82"/>
      <c r="AF41" s="82"/>
      <c r="AG41" s="82"/>
      <c r="AH41" s="82"/>
      <c r="AI41" s="56">
        <f t="shared" si="4"/>
        <v>0</v>
      </c>
      <c r="AJ41" s="83"/>
      <c r="AK41" s="83"/>
      <c r="AL41" s="83"/>
      <c r="AM41" s="83"/>
      <c r="AN41" s="83"/>
      <c r="AO41" s="83"/>
      <c r="AP41" s="289"/>
      <c r="AQ41" s="84"/>
      <c r="AR41" s="85"/>
    </row>
    <row r="42" spans="1:44" s="43" customFormat="1" ht="15">
      <c r="A42" s="135"/>
      <c r="B42" s="44"/>
      <c r="C42" s="285"/>
      <c r="D42" s="41"/>
      <c r="E42" s="41"/>
      <c r="F42" s="79"/>
      <c r="G42" s="79"/>
      <c r="H42" s="78"/>
      <c r="I42" s="44"/>
      <c r="J42" s="90"/>
      <c r="K42" s="42"/>
      <c r="L42" s="290">
        <f t="shared" si="2"/>
        <v>0</v>
      </c>
      <c r="M42" s="223"/>
      <c r="N42" s="80"/>
      <c r="O42" s="81"/>
      <c r="P42" s="82"/>
      <c r="Q42" s="82"/>
      <c r="R42" s="82"/>
      <c r="S42" s="82"/>
      <c r="T42" s="82"/>
      <c r="U42" s="82"/>
      <c r="V42" s="56">
        <f t="shared" si="3"/>
        <v>0</v>
      </c>
      <c r="W42" s="83"/>
      <c r="X42" s="83"/>
      <c r="Y42" s="83"/>
      <c r="Z42" s="83"/>
      <c r="AA42" s="83"/>
      <c r="AB42" s="83"/>
      <c r="AC42" s="82"/>
      <c r="AD42" s="82"/>
      <c r="AE42" s="82"/>
      <c r="AF42" s="82"/>
      <c r="AG42" s="82"/>
      <c r="AH42" s="82"/>
      <c r="AI42" s="56">
        <f t="shared" si="4"/>
        <v>0</v>
      </c>
      <c r="AJ42" s="83"/>
      <c r="AK42" s="83"/>
      <c r="AL42" s="83"/>
      <c r="AM42" s="83"/>
      <c r="AN42" s="83"/>
      <c r="AO42" s="83"/>
      <c r="AP42" s="289"/>
      <c r="AQ42" s="84"/>
      <c r="AR42" s="85"/>
    </row>
    <row r="43" spans="1:44" s="43" customFormat="1" ht="15">
      <c r="A43" s="135"/>
      <c r="B43" s="44"/>
      <c r="C43" s="285"/>
      <c r="D43" s="41"/>
      <c r="E43" s="41"/>
      <c r="F43" s="79"/>
      <c r="G43" s="79"/>
      <c r="H43" s="78"/>
      <c r="I43" s="44"/>
      <c r="J43" s="90"/>
      <c r="K43" s="42"/>
      <c r="L43" s="290">
        <f t="shared" si="2"/>
        <v>0</v>
      </c>
      <c r="M43" s="223"/>
      <c r="N43" s="80"/>
      <c r="O43" s="81"/>
      <c r="P43" s="82"/>
      <c r="Q43" s="82"/>
      <c r="R43" s="82"/>
      <c r="S43" s="82"/>
      <c r="T43" s="82"/>
      <c r="U43" s="82"/>
      <c r="V43" s="56">
        <f t="shared" si="3"/>
        <v>0</v>
      </c>
      <c r="W43" s="83"/>
      <c r="X43" s="83"/>
      <c r="Y43" s="83"/>
      <c r="Z43" s="83"/>
      <c r="AA43" s="83"/>
      <c r="AB43" s="83"/>
      <c r="AC43" s="82"/>
      <c r="AD43" s="82"/>
      <c r="AE43" s="82"/>
      <c r="AF43" s="82"/>
      <c r="AG43" s="82"/>
      <c r="AH43" s="82"/>
      <c r="AI43" s="56">
        <f t="shared" si="4"/>
        <v>0</v>
      </c>
      <c r="AJ43" s="83"/>
      <c r="AK43" s="83"/>
      <c r="AL43" s="83"/>
      <c r="AM43" s="83"/>
      <c r="AN43" s="83"/>
      <c r="AO43" s="83"/>
      <c r="AP43" s="289"/>
      <c r="AQ43" s="84"/>
      <c r="AR43" s="85"/>
    </row>
    <row r="44" spans="1:44" s="43" customFormat="1" ht="15">
      <c r="A44" s="135"/>
      <c r="B44" s="44"/>
      <c r="C44" s="285"/>
      <c r="D44" s="41"/>
      <c r="E44" s="41"/>
      <c r="F44" s="79"/>
      <c r="G44" s="79"/>
      <c r="H44" s="78"/>
      <c r="I44" s="44"/>
      <c r="J44" s="90"/>
      <c r="K44" s="42"/>
      <c r="L44" s="290">
        <f t="shared" si="2"/>
        <v>0</v>
      </c>
      <c r="M44" s="223"/>
      <c r="N44" s="80"/>
      <c r="O44" s="81"/>
      <c r="P44" s="82"/>
      <c r="Q44" s="82"/>
      <c r="R44" s="82"/>
      <c r="S44" s="82"/>
      <c r="T44" s="82"/>
      <c r="U44" s="82"/>
      <c r="V44" s="56">
        <f t="shared" si="3"/>
        <v>0</v>
      </c>
      <c r="W44" s="83"/>
      <c r="X44" s="83"/>
      <c r="Y44" s="83"/>
      <c r="Z44" s="83"/>
      <c r="AA44" s="83"/>
      <c r="AB44" s="83"/>
      <c r="AC44" s="82"/>
      <c r="AD44" s="82"/>
      <c r="AE44" s="82"/>
      <c r="AF44" s="82"/>
      <c r="AG44" s="82"/>
      <c r="AH44" s="82"/>
      <c r="AI44" s="56">
        <f t="shared" si="4"/>
        <v>0</v>
      </c>
      <c r="AJ44" s="83"/>
      <c r="AK44" s="83"/>
      <c r="AL44" s="83"/>
      <c r="AM44" s="83"/>
      <c r="AN44" s="83"/>
      <c r="AO44" s="83"/>
      <c r="AP44" s="289"/>
      <c r="AQ44" s="84"/>
      <c r="AR44" s="85"/>
    </row>
    <row r="45" spans="1:44" s="43" customFormat="1" ht="15">
      <c r="A45" s="135"/>
      <c r="B45" s="44"/>
      <c r="C45" s="285"/>
      <c r="D45" s="41"/>
      <c r="E45" s="41"/>
      <c r="F45" s="79"/>
      <c r="G45" s="79"/>
      <c r="H45" s="78"/>
      <c r="I45" s="44"/>
      <c r="J45" s="90"/>
      <c r="K45" s="42"/>
      <c r="L45" s="290">
        <f t="shared" si="2"/>
        <v>0</v>
      </c>
      <c r="M45" s="223"/>
      <c r="N45" s="80"/>
      <c r="O45" s="81"/>
      <c r="P45" s="82"/>
      <c r="Q45" s="82"/>
      <c r="R45" s="82"/>
      <c r="S45" s="82"/>
      <c r="T45" s="82"/>
      <c r="U45" s="82"/>
      <c r="V45" s="56">
        <f t="shared" si="3"/>
        <v>0</v>
      </c>
      <c r="W45" s="83"/>
      <c r="X45" s="83"/>
      <c r="Y45" s="83"/>
      <c r="Z45" s="83"/>
      <c r="AA45" s="83"/>
      <c r="AB45" s="83"/>
      <c r="AC45" s="82"/>
      <c r="AD45" s="82"/>
      <c r="AE45" s="82"/>
      <c r="AF45" s="82"/>
      <c r="AG45" s="82"/>
      <c r="AH45" s="82"/>
      <c r="AI45" s="56">
        <f t="shared" si="4"/>
        <v>0</v>
      </c>
      <c r="AJ45" s="83"/>
      <c r="AK45" s="83"/>
      <c r="AL45" s="83"/>
      <c r="AM45" s="83"/>
      <c r="AN45" s="83"/>
      <c r="AO45" s="83"/>
      <c r="AP45" s="289"/>
      <c r="AQ45" s="84"/>
      <c r="AR45" s="85"/>
    </row>
    <row r="46" spans="1:44" s="43" customFormat="1" ht="15">
      <c r="A46" s="135"/>
      <c r="B46" s="44"/>
      <c r="C46" s="285"/>
      <c r="D46" s="41"/>
      <c r="E46" s="41"/>
      <c r="F46" s="79"/>
      <c r="G46" s="79"/>
      <c r="H46" s="78"/>
      <c r="I46" s="44"/>
      <c r="J46" s="90"/>
      <c r="K46" s="42"/>
      <c r="L46" s="290">
        <f t="shared" si="2"/>
        <v>0</v>
      </c>
      <c r="M46" s="223"/>
      <c r="N46" s="80"/>
      <c r="O46" s="81"/>
      <c r="P46" s="82"/>
      <c r="Q46" s="82"/>
      <c r="R46" s="82"/>
      <c r="S46" s="82"/>
      <c r="T46" s="82"/>
      <c r="U46" s="82"/>
      <c r="V46" s="56">
        <f t="shared" si="3"/>
        <v>0</v>
      </c>
      <c r="W46" s="83"/>
      <c r="X46" s="83"/>
      <c r="Y46" s="83"/>
      <c r="Z46" s="83"/>
      <c r="AA46" s="83"/>
      <c r="AB46" s="83"/>
      <c r="AC46" s="82"/>
      <c r="AD46" s="82"/>
      <c r="AE46" s="82"/>
      <c r="AF46" s="82"/>
      <c r="AG46" s="82"/>
      <c r="AH46" s="82"/>
      <c r="AI46" s="56">
        <f t="shared" si="4"/>
        <v>0</v>
      </c>
      <c r="AJ46" s="83"/>
      <c r="AK46" s="83"/>
      <c r="AL46" s="83"/>
      <c r="AM46" s="83"/>
      <c r="AN46" s="83"/>
      <c r="AO46" s="83"/>
      <c r="AP46" s="289"/>
      <c r="AQ46" s="84"/>
      <c r="AR46" s="85"/>
    </row>
    <row r="47" spans="1:44" s="43" customFormat="1" ht="15">
      <c r="A47" s="135"/>
      <c r="B47" s="44"/>
      <c r="C47" s="285"/>
      <c r="D47" s="41"/>
      <c r="E47" s="41"/>
      <c r="F47" s="79"/>
      <c r="G47" s="79"/>
      <c r="H47" s="78"/>
      <c r="I47" s="44"/>
      <c r="J47" s="90"/>
      <c r="K47" s="42"/>
      <c r="L47" s="290">
        <f t="shared" si="2"/>
        <v>0</v>
      </c>
      <c r="M47" s="223"/>
      <c r="N47" s="80"/>
      <c r="O47" s="81"/>
      <c r="P47" s="82"/>
      <c r="Q47" s="82"/>
      <c r="R47" s="82"/>
      <c r="S47" s="82"/>
      <c r="T47" s="82"/>
      <c r="U47" s="82"/>
      <c r="V47" s="56">
        <f t="shared" si="3"/>
        <v>0</v>
      </c>
      <c r="W47" s="83"/>
      <c r="X47" s="83"/>
      <c r="Y47" s="83"/>
      <c r="Z47" s="83"/>
      <c r="AA47" s="83"/>
      <c r="AB47" s="83"/>
      <c r="AC47" s="82"/>
      <c r="AD47" s="82"/>
      <c r="AE47" s="82"/>
      <c r="AF47" s="82"/>
      <c r="AG47" s="82"/>
      <c r="AH47" s="82"/>
      <c r="AI47" s="56">
        <f t="shared" si="4"/>
        <v>0</v>
      </c>
      <c r="AJ47" s="83"/>
      <c r="AK47" s="83"/>
      <c r="AL47" s="83"/>
      <c r="AM47" s="83"/>
      <c r="AN47" s="83"/>
      <c r="AO47" s="83"/>
      <c r="AP47" s="289"/>
      <c r="AQ47" s="84"/>
      <c r="AR47" s="85"/>
    </row>
    <row r="48" spans="1:44" s="43" customFormat="1" ht="15">
      <c r="A48" s="135"/>
      <c r="B48" s="44"/>
      <c r="C48" s="285"/>
      <c r="D48" s="41"/>
      <c r="E48" s="41"/>
      <c r="F48" s="79"/>
      <c r="G48" s="79"/>
      <c r="H48" s="78"/>
      <c r="I48" s="44"/>
      <c r="J48" s="90"/>
      <c r="K48" s="42"/>
      <c r="L48" s="290">
        <f t="shared" si="2"/>
        <v>0</v>
      </c>
      <c r="M48" s="223"/>
      <c r="N48" s="80"/>
      <c r="O48" s="81"/>
      <c r="P48" s="82"/>
      <c r="Q48" s="82"/>
      <c r="R48" s="82"/>
      <c r="S48" s="82"/>
      <c r="T48" s="82"/>
      <c r="U48" s="82"/>
      <c r="V48" s="56">
        <f t="shared" si="3"/>
        <v>0</v>
      </c>
      <c r="W48" s="83"/>
      <c r="X48" s="83"/>
      <c r="Y48" s="83"/>
      <c r="Z48" s="83"/>
      <c r="AA48" s="83"/>
      <c r="AB48" s="83"/>
      <c r="AC48" s="82"/>
      <c r="AD48" s="82"/>
      <c r="AE48" s="82"/>
      <c r="AF48" s="82"/>
      <c r="AG48" s="82"/>
      <c r="AH48" s="82"/>
      <c r="AI48" s="56">
        <f t="shared" si="4"/>
        <v>0</v>
      </c>
      <c r="AJ48" s="83"/>
      <c r="AK48" s="83"/>
      <c r="AL48" s="83"/>
      <c r="AM48" s="83"/>
      <c r="AN48" s="83"/>
      <c r="AO48" s="83"/>
      <c r="AP48" s="289"/>
      <c r="AQ48" s="84"/>
      <c r="AR48" s="85"/>
    </row>
    <row r="49" spans="1:44" s="43" customFormat="1" ht="15">
      <c r="A49" s="135"/>
      <c r="B49" s="44"/>
      <c r="C49" s="285"/>
      <c r="D49" s="41"/>
      <c r="E49" s="41"/>
      <c r="F49" s="79"/>
      <c r="G49" s="79"/>
      <c r="H49" s="78"/>
      <c r="I49" s="44"/>
      <c r="J49" s="90"/>
      <c r="K49" s="42"/>
      <c r="L49" s="290">
        <f t="shared" si="2"/>
        <v>0</v>
      </c>
      <c r="M49" s="223"/>
      <c r="N49" s="80"/>
      <c r="O49" s="81"/>
      <c r="P49" s="82"/>
      <c r="Q49" s="82"/>
      <c r="R49" s="82"/>
      <c r="S49" s="82"/>
      <c r="T49" s="82"/>
      <c r="U49" s="82"/>
      <c r="V49" s="56">
        <f t="shared" si="3"/>
        <v>0</v>
      </c>
      <c r="W49" s="83"/>
      <c r="X49" s="83"/>
      <c r="Y49" s="83"/>
      <c r="Z49" s="83"/>
      <c r="AA49" s="83"/>
      <c r="AB49" s="83"/>
      <c r="AC49" s="82"/>
      <c r="AD49" s="82"/>
      <c r="AE49" s="82"/>
      <c r="AF49" s="82"/>
      <c r="AG49" s="82"/>
      <c r="AH49" s="82"/>
      <c r="AI49" s="56">
        <f t="shared" si="4"/>
        <v>0</v>
      </c>
      <c r="AJ49" s="83"/>
      <c r="AK49" s="83"/>
      <c r="AL49" s="83"/>
      <c r="AM49" s="83"/>
      <c r="AN49" s="83"/>
      <c r="AO49" s="83"/>
      <c r="AP49" s="289"/>
      <c r="AQ49" s="84"/>
      <c r="AR49" s="85"/>
    </row>
    <row r="50" spans="1:44" s="43" customFormat="1" ht="15">
      <c r="A50" s="135"/>
      <c r="B50" s="44"/>
      <c r="C50" s="285"/>
      <c r="D50" s="41"/>
      <c r="E50" s="41"/>
      <c r="F50" s="79"/>
      <c r="G50" s="79"/>
      <c r="H50" s="78"/>
      <c r="I50" s="44"/>
      <c r="J50" s="90"/>
      <c r="K50" s="42"/>
      <c r="L50" s="290">
        <f t="shared" si="2"/>
        <v>0</v>
      </c>
      <c r="M50" s="223"/>
      <c r="N50" s="80"/>
      <c r="O50" s="81"/>
      <c r="P50" s="82"/>
      <c r="Q50" s="82"/>
      <c r="R50" s="82"/>
      <c r="S50" s="82"/>
      <c r="T50" s="82"/>
      <c r="U50" s="82"/>
      <c r="V50" s="56">
        <f t="shared" si="3"/>
        <v>0</v>
      </c>
      <c r="W50" s="83"/>
      <c r="X50" s="83"/>
      <c r="Y50" s="83"/>
      <c r="Z50" s="83"/>
      <c r="AA50" s="83"/>
      <c r="AB50" s="83"/>
      <c r="AC50" s="82"/>
      <c r="AD50" s="82"/>
      <c r="AE50" s="82"/>
      <c r="AF50" s="82"/>
      <c r="AG50" s="82"/>
      <c r="AH50" s="82"/>
      <c r="AI50" s="56">
        <f t="shared" si="4"/>
        <v>0</v>
      </c>
      <c r="AJ50" s="83"/>
      <c r="AK50" s="83"/>
      <c r="AL50" s="83"/>
      <c r="AM50" s="83"/>
      <c r="AN50" s="83"/>
      <c r="AO50" s="83"/>
      <c r="AP50" s="289"/>
      <c r="AQ50" s="84"/>
      <c r="AR50" s="85"/>
    </row>
    <row r="51" spans="1:44" s="43" customFormat="1" ht="15">
      <c r="A51" s="135"/>
      <c r="B51" s="44"/>
      <c r="C51" s="285"/>
      <c r="D51" s="41"/>
      <c r="E51" s="41"/>
      <c r="F51" s="79"/>
      <c r="G51" s="79"/>
      <c r="H51" s="78"/>
      <c r="I51" s="44"/>
      <c r="J51" s="90"/>
      <c r="K51" s="42"/>
      <c r="L51" s="290">
        <f t="shared" si="2"/>
        <v>0</v>
      </c>
      <c r="M51" s="223"/>
      <c r="N51" s="80"/>
      <c r="O51" s="81"/>
      <c r="P51" s="82"/>
      <c r="Q51" s="82"/>
      <c r="R51" s="82"/>
      <c r="S51" s="82"/>
      <c r="T51" s="82"/>
      <c r="U51" s="82"/>
      <c r="V51" s="56">
        <f t="shared" si="3"/>
        <v>0</v>
      </c>
      <c r="W51" s="83"/>
      <c r="X51" s="83"/>
      <c r="Y51" s="83"/>
      <c r="Z51" s="83"/>
      <c r="AA51" s="83"/>
      <c r="AB51" s="83"/>
      <c r="AC51" s="82"/>
      <c r="AD51" s="82"/>
      <c r="AE51" s="82"/>
      <c r="AF51" s="82"/>
      <c r="AG51" s="82"/>
      <c r="AH51" s="82"/>
      <c r="AI51" s="56">
        <f t="shared" si="4"/>
        <v>0</v>
      </c>
      <c r="AJ51" s="83"/>
      <c r="AK51" s="83"/>
      <c r="AL51" s="83"/>
      <c r="AM51" s="83"/>
      <c r="AN51" s="83"/>
      <c r="AO51" s="83"/>
      <c r="AP51" s="289"/>
      <c r="AQ51" s="84"/>
      <c r="AR51" s="85"/>
    </row>
    <row r="52" spans="1:44" s="43" customFormat="1" ht="15">
      <c r="A52" s="135"/>
      <c r="B52" s="44"/>
      <c r="C52" s="285"/>
      <c r="D52" s="41"/>
      <c r="E52" s="41"/>
      <c r="F52" s="79"/>
      <c r="G52" s="79"/>
      <c r="H52" s="78"/>
      <c r="I52" s="44"/>
      <c r="J52" s="90"/>
      <c r="K52" s="42"/>
      <c r="L52" s="290">
        <f t="shared" si="2"/>
        <v>0</v>
      </c>
      <c r="M52" s="223"/>
      <c r="N52" s="80"/>
      <c r="O52" s="81"/>
      <c r="P52" s="82"/>
      <c r="Q52" s="82"/>
      <c r="R52" s="82"/>
      <c r="S52" s="82"/>
      <c r="T52" s="82"/>
      <c r="U52" s="82"/>
      <c r="V52" s="56">
        <f t="shared" si="3"/>
        <v>0</v>
      </c>
      <c r="W52" s="83"/>
      <c r="X52" s="83"/>
      <c r="Y52" s="83"/>
      <c r="Z52" s="83"/>
      <c r="AA52" s="83"/>
      <c r="AB52" s="83"/>
      <c r="AC52" s="82"/>
      <c r="AD52" s="82"/>
      <c r="AE52" s="82"/>
      <c r="AF52" s="82"/>
      <c r="AG52" s="82"/>
      <c r="AH52" s="82"/>
      <c r="AI52" s="56">
        <f t="shared" si="4"/>
        <v>0</v>
      </c>
      <c r="AJ52" s="83"/>
      <c r="AK52" s="83"/>
      <c r="AL52" s="83"/>
      <c r="AM52" s="83"/>
      <c r="AN52" s="83"/>
      <c r="AO52" s="83"/>
      <c r="AP52" s="289"/>
      <c r="AQ52" s="84"/>
      <c r="AR52" s="85"/>
    </row>
    <row r="53" spans="1:44" s="43" customFormat="1" ht="15">
      <c r="A53" s="135"/>
      <c r="B53" s="44"/>
      <c r="C53" s="285"/>
      <c r="D53" s="41"/>
      <c r="E53" s="41"/>
      <c r="F53" s="79"/>
      <c r="G53" s="79"/>
      <c r="H53" s="78"/>
      <c r="I53" s="44"/>
      <c r="J53" s="90"/>
      <c r="K53" s="42"/>
      <c r="L53" s="290">
        <f t="shared" si="2"/>
        <v>0</v>
      </c>
      <c r="M53" s="223"/>
      <c r="N53" s="80"/>
      <c r="O53" s="81"/>
      <c r="P53" s="82"/>
      <c r="Q53" s="82"/>
      <c r="R53" s="82"/>
      <c r="S53" s="82"/>
      <c r="T53" s="82"/>
      <c r="U53" s="82"/>
      <c r="V53" s="56">
        <f t="shared" si="3"/>
        <v>0</v>
      </c>
      <c r="W53" s="83"/>
      <c r="X53" s="83"/>
      <c r="Y53" s="83"/>
      <c r="Z53" s="83"/>
      <c r="AA53" s="83"/>
      <c r="AB53" s="83"/>
      <c r="AC53" s="82"/>
      <c r="AD53" s="82"/>
      <c r="AE53" s="82"/>
      <c r="AF53" s="82"/>
      <c r="AG53" s="82"/>
      <c r="AH53" s="82"/>
      <c r="AI53" s="56">
        <f t="shared" si="4"/>
        <v>0</v>
      </c>
      <c r="AJ53" s="83"/>
      <c r="AK53" s="83"/>
      <c r="AL53" s="83"/>
      <c r="AM53" s="83"/>
      <c r="AN53" s="83"/>
      <c r="AO53" s="83"/>
      <c r="AP53" s="289"/>
      <c r="AQ53" s="84"/>
      <c r="AR53" s="85"/>
    </row>
    <row r="54" spans="1:44" s="43" customFormat="1" ht="15">
      <c r="A54" s="135"/>
      <c r="B54" s="44"/>
      <c r="C54" s="285"/>
      <c r="D54" s="41"/>
      <c r="E54" s="41"/>
      <c r="F54" s="79"/>
      <c r="G54" s="79"/>
      <c r="H54" s="78"/>
      <c r="I54" s="44"/>
      <c r="J54" s="90"/>
      <c r="K54" s="42"/>
      <c r="L54" s="290">
        <f t="shared" si="2"/>
        <v>0</v>
      </c>
      <c r="M54" s="223"/>
      <c r="N54" s="80"/>
      <c r="O54" s="81"/>
      <c r="P54" s="82"/>
      <c r="Q54" s="82"/>
      <c r="R54" s="82"/>
      <c r="S54" s="82"/>
      <c r="T54" s="82"/>
      <c r="U54" s="82"/>
      <c r="V54" s="56">
        <f t="shared" si="3"/>
        <v>0</v>
      </c>
      <c r="W54" s="83"/>
      <c r="X54" s="83"/>
      <c r="Y54" s="83"/>
      <c r="Z54" s="83"/>
      <c r="AA54" s="83"/>
      <c r="AB54" s="83"/>
      <c r="AC54" s="82"/>
      <c r="AD54" s="82"/>
      <c r="AE54" s="82"/>
      <c r="AF54" s="82"/>
      <c r="AG54" s="82"/>
      <c r="AH54" s="82"/>
      <c r="AI54" s="56">
        <f t="shared" si="4"/>
        <v>0</v>
      </c>
      <c r="AJ54" s="83"/>
      <c r="AK54" s="83"/>
      <c r="AL54" s="83"/>
      <c r="AM54" s="83"/>
      <c r="AN54" s="83"/>
      <c r="AO54" s="83"/>
      <c r="AP54" s="289"/>
      <c r="AQ54" s="84"/>
      <c r="AR54" s="85"/>
    </row>
    <row r="55" spans="1:44" s="43" customFormat="1" ht="15">
      <c r="A55" s="135"/>
      <c r="B55" s="44"/>
      <c r="C55" s="285"/>
      <c r="D55" s="41"/>
      <c r="E55" s="41"/>
      <c r="F55" s="79"/>
      <c r="G55" s="79"/>
      <c r="H55" s="78"/>
      <c r="I55" s="44"/>
      <c r="J55" s="90"/>
      <c r="K55" s="42"/>
      <c r="L55" s="290">
        <f t="shared" si="2"/>
        <v>0</v>
      </c>
      <c r="M55" s="223"/>
      <c r="N55" s="80"/>
      <c r="O55" s="81"/>
      <c r="P55" s="82"/>
      <c r="Q55" s="82"/>
      <c r="R55" s="82"/>
      <c r="S55" s="82"/>
      <c r="T55" s="82"/>
      <c r="U55" s="82"/>
      <c r="V55" s="56">
        <f t="shared" si="3"/>
        <v>0</v>
      </c>
      <c r="W55" s="83"/>
      <c r="X55" s="83"/>
      <c r="Y55" s="83"/>
      <c r="Z55" s="83"/>
      <c r="AA55" s="83"/>
      <c r="AB55" s="83"/>
      <c r="AC55" s="82"/>
      <c r="AD55" s="82"/>
      <c r="AE55" s="82"/>
      <c r="AF55" s="82"/>
      <c r="AG55" s="82"/>
      <c r="AH55" s="82"/>
      <c r="AI55" s="56">
        <f t="shared" si="4"/>
        <v>0</v>
      </c>
      <c r="AJ55" s="83"/>
      <c r="AK55" s="83"/>
      <c r="AL55" s="83"/>
      <c r="AM55" s="83"/>
      <c r="AN55" s="83"/>
      <c r="AO55" s="83"/>
      <c r="AP55" s="289"/>
      <c r="AQ55" s="84"/>
      <c r="AR55" s="85"/>
    </row>
    <row r="56" spans="1:44" s="43" customFormat="1" ht="15">
      <c r="A56" s="135"/>
      <c r="B56" s="44"/>
      <c r="C56" s="285"/>
      <c r="D56" s="41"/>
      <c r="E56" s="41"/>
      <c r="F56" s="79"/>
      <c r="G56" s="79"/>
      <c r="H56" s="78"/>
      <c r="I56" s="44"/>
      <c r="J56" s="90"/>
      <c r="K56" s="42"/>
      <c r="L56" s="290">
        <f t="shared" si="2"/>
        <v>0</v>
      </c>
      <c r="M56" s="223"/>
      <c r="N56" s="80"/>
      <c r="O56" s="81"/>
      <c r="P56" s="82"/>
      <c r="Q56" s="82"/>
      <c r="R56" s="82"/>
      <c r="S56" s="82"/>
      <c r="T56" s="82"/>
      <c r="U56" s="82"/>
      <c r="V56" s="56">
        <f t="shared" si="3"/>
        <v>0</v>
      </c>
      <c r="W56" s="83"/>
      <c r="X56" s="83"/>
      <c r="Y56" s="83"/>
      <c r="Z56" s="83"/>
      <c r="AA56" s="83"/>
      <c r="AB56" s="83"/>
      <c r="AC56" s="82"/>
      <c r="AD56" s="82"/>
      <c r="AE56" s="82"/>
      <c r="AF56" s="82"/>
      <c r="AG56" s="82"/>
      <c r="AH56" s="82"/>
      <c r="AI56" s="56">
        <f t="shared" si="4"/>
        <v>0</v>
      </c>
      <c r="AJ56" s="83"/>
      <c r="AK56" s="83"/>
      <c r="AL56" s="83"/>
      <c r="AM56" s="83"/>
      <c r="AN56" s="83"/>
      <c r="AO56" s="83"/>
      <c r="AP56" s="289"/>
      <c r="AQ56" s="84"/>
      <c r="AR56" s="85"/>
    </row>
    <row r="57" spans="1:44" s="43" customFormat="1" ht="15">
      <c r="A57" s="135"/>
      <c r="B57" s="44"/>
      <c r="C57" s="285"/>
      <c r="D57" s="41"/>
      <c r="E57" s="41"/>
      <c r="F57" s="79"/>
      <c r="G57" s="79"/>
      <c r="H57" s="78"/>
      <c r="I57" s="44"/>
      <c r="J57" s="90"/>
      <c r="K57" s="42"/>
      <c r="L57" s="290">
        <f t="shared" si="2"/>
        <v>0</v>
      </c>
      <c r="M57" s="223"/>
      <c r="N57" s="80"/>
      <c r="O57" s="81"/>
      <c r="P57" s="82"/>
      <c r="Q57" s="82"/>
      <c r="R57" s="82"/>
      <c r="S57" s="82"/>
      <c r="T57" s="82"/>
      <c r="U57" s="82"/>
      <c r="V57" s="56">
        <f t="shared" si="3"/>
        <v>0</v>
      </c>
      <c r="W57" s="83"/>
      <c r="X57" s="83"/>
      <c r="Y57" s="83"/>
      <c r="Z57" s="83"/>
      <c r="AA57" s="83"/>
      <c r="AB57" s="83"/>
      <c r="AC57" s="82"/>
      <c r="AD57" s="82"/>
      <c r="AE57" s="82"/>
      <c r="AF57" s="82"/>
      <c r="AG57" s="82"/>
      <c r="AH57" s="82"/>
      <c r="AI57" s="56">
        <f t="shared" si="4"/>
        <v>0</v>
      </c>
      <c r="AJ57" s="83"/>
      <c r="AK57" s="83"/>
      <c r="AL57" s="83"/>
      <c r="AM57" s="83"/>
      <c r="AN57" s="83"/>
      <c r="AO57" s="83"/>
      <c r="AP57" s="289"/>
      <c r="AQ57" s="84"/>
      <c r="AR57" s="85"/>
    </row>
    <row r="58" spans="1:44" s="43" customFormat="1" ht="15">
      <c r="A58" s="135"/>
      <c r="B58" s="44"/>
      <c r="C58" s="285"/>
      <c r="D58" s="41"/>
      <c r="E58" s="41"/>
      <c r="F58" s="79"/>
      <c r="G58" s="79"/>
      <c r="H58" s="78"/>
      <c r="I58" s="44"/>
      <c r="J58" s="90"/>
      <c r="K58" s="42"/>
      <c r="L58" s="290">
        <f t="shared" si="2"/>
        <v>0</v>
      </c>
      <c r="M58" s="223"/>
      <c r="N58" s="80"/>
      <c r="O58" s="81"/>
      <c r="P58" s="82"/>
      <c r="Q58" s="82"/>
      <c r="R58" s="82"/>
      <c r="S58" s="82"/>
      <c r="T58" s="82"/>
      <c r="U58" s="82"/>
      <c r="V58" s="56">
        <f t="shared" si="3"/>
        <v>0</v>
      </c>
      <c r="W58" s="83"/>
      <c r="X58" s="83"/>
      <c r="Y58" s="83"/>
      <c r="Z58" s="83"/>
      <c r="AA58" s="83"/>
      <c r="AB58" s="83"/>
      <c r="AC58" s="82"/>
      <c r="AD58" s="82"/>
      <c r="AE58" s="82"/>
      <c r="AF58" s="82"/>
      <c r="AG58" s="82"/>
      <c r="AH58" s="82"/>
      <c r="AI58" s="56">
        <f t="shared" si="4"/>
        <v>0</v>
      </c>
      <c r="AJ58" s="83"/>
      <c r="AK58" s="83"/>
      <c r="AL58" s="83"/>
      <c r="AM58" s="83"/>
      <c r="AN58" s="83"/>
      <c r="AO58" s="83"/>
      <c r="AP58" s="289"/>
      <c r="AQ58" s="84"/>
      <c r="AR58" s="85"/>
    </row>
    <row r="59" spans="1:44" s="43" customFormat="1" ht="15">
      <c r="A59" s="135"/>
      <c r="B59" s="44"/>
      <c r="C59" s="285"/>
      <c r="D59" s="41"/>
      <c r="E59" s="41"/>
      <c r="F59" s="79"/>
      <c r="G59" s="79"/>
      <c r="H59" s="78"/>
      <c r="I59" s="44"/>
      <c r="J59" s="90"/>
      <c r="K59" s="42"/>
      <c r="L59" s="290">
        <f t="shared" si="2"/>
        <v>0</v>
      </c>
      <c r="M59" s="223"/>
      <c r="N59" s="80"/>
      <c r="O59" s="81"/>
      <c r="P59" s="82"/>
      <c r="Q59" s="82"/>
      <c r="R59" s="82"/>
      <c r="S59" s="82"/>
      <c r="T59" s="82"/>
      <c r="U59" s="82"/>
      <c r="V59" s="56">
        <f t="shared" si="3"/>
        <v>0</v>
      </c>
      <c r="W59" s="83"/>
      <c r="X59" s="83"/>
      <c r="Y59" s="83"/>
      <c r="Z59" s="83"/>
      <c r="AA59" s="83"/>
      <c r="AB59" s="83"/>
      <c r="AC59" s="82"/>
      <c r="AD59" s="82"/>
      <c r="AE59" s="82"/>
      <c r="AF59" s="82"/>
      <c r="AG59" s="82"/>
      <c r="AH59" s="82"/>
      <c r="AI59" s="56">
        <f t="shared" si="4"/>
        <v>0</v>
      </c>
      <c r="AJ59" s="83"/>
      <c r="AK59" s="83"/>
      <c r="AL59" s="83"/>
      <c r="AM59" s="83"/>
      <c r="AN59" s="83"/>
      <c r="AO59" s="83"/>
      <c r="AP59" s="289"/>
      <c r="AQ59" s="84"/>
      <c r="AR59" s="85"/>
    </row>
    <row r="60" spans="1:44" s="43" customFormat="1" ht="15">
      <c r="A60" s="135"/>
      <c r="B60" s="44"/>
      <c r="C60" s="285"/>
      <c r="D60" s="41"/>
      <c r="E60" s="41"/>
      <c r="F60" s="79"/>
      <c r="G60" s="79"/>
      <c r="H60" s="78"/>
      <c r="I60" s="44"/>
      <c r="J60" s="90"/>
      <c r="K60" s="42"/>
      <c r="L60" s="290">
        <f t="shared" si="2"/>
        <v>0</v>
      </c>
      <c r="M60" s="223"/>
      <c r="N60" s="80"/>
      <c r="O60" s="81"/>
      <c r="P60" s="82"/>
      <c r="Q60" s="82"/>
      <c r="R60" s="82"/>
      <c r="S60" s="82"/>
      <c r="T60" s="82"/>
      <c r="U60" s="82"/>
      <c r="V60" s="56">
        <f t="shared" si="3"/>
        <v>0</v>
      </c>
      <c r="W60" s="83"/>
      <c r="X60" s="83"/>
      <c r="Y60" s="83"/>
      <c r="Z60" s="83"/>
      <c r="AA60" s="83"/>
      <c r="AB60" s="83"/>
      <c r="AC60" s="82"/>
      <c r="AD60" s="82"/>
      <c r="AE60" s="82"/>
      <c r="AF60" s="82"/>
      <c r="AG60" s="82"/>
      <c r="AH60" s="82"/>
      <c r="AI60" s="56">
        <f t="shared" si="4"/>
        <v>0</v>
      </c>
      <c r="AJ60" s="83"/>
      <c r="AK60" s="83"/>
      <c r="AL60" s="83"/>
      <c r="AM60" s="83"/>
      <c r="AN60" s="83"/>
      <c r="AO60" s="83"/>
      <c r="AP60" s="289"/>
      <c r="AQ60" s="84"/>
      <c r="AR60" s="85"/>
    </row>
    <row r="61" spans="1:44" s="43" customFormat="1" ht="15">
      <c r="A61" s="135"/>
      <c r="B61" s="44"/>
      <c r="C61" s="285"/>
      <c r="D61" s="41"/>
      <c r="E61" s="41"/>
      <c r="F61" s="79"/>
      <c r="G61" s="79"/>
      <c r="H61" s="78"/>
      <c r="I61" s="44"/>
      <c r="J61" s="90"/>
      <c r="K61" s="42"/>
      <c r="L61" s="290">
        <f t="shared" si="2"/>
        <v>0</v>
      </c>
      <c r="M61" s="223"/>
      <c r="N61" s="80"/>
      <c r="O61" s="81"/>
      <c r="P61" s="82"/>
      <c r="Q61" s="82"/>
      <c r="R61" s="82"/>
      <c r="S61" s="82"/>
      <c r="T61" s="82"/>
      <c r="U61" s="82"/>
      <c r="V61" s="56">
        <f t="shared" si="3"/>
        <v>0</v>
      </c>
      <c r="W61" s="83"/>
      <c r="X61" s="83"/>
      <c r="Y61" s="83"/>
      <c r="Z61" s="83"/>
      <c r="AA61" s="83"/>
      <c r="AB61" s="83"/>
      <c r="AC61" s="82"/>
      <c r="AD61" s="82"/>
      <c r="AE61" s="82"/>
      <c r="AF61" s="82"/>
      <c r="AG61" s="82"/>
      <c r="AH61" s="82"/>
      <c r="AI61" s="56">
        <f t="shared" si="4"/>
        <v>0</v>
      </c>
      <c r="AJ61" s="83"/>
      <c r="AK61" s="83"/>
      <c r="AL61" s="83"/>
      <c r="AM61" s="83"/>
      <c r="AN61" s="83"/>
      <c r="AO61" s="83"/>
      <c r="AP61" s="289"/>
      <c r="AQ61" s="84"/>
      <c r="AR61" s="85"/>
    </row>
    <row r="62" spans="1:44" s="43" customFormat="1" ht="15">
      <c r="A62" s="135"/>
      <c r="B62" s="44"/>
      <c r="C62" s="285"/>
      <c r="D62" s="41"/>
      <c r="E62" s="41"/>
      <c r="F62" s="79"/>
      <c r="G62" s="79"/>
      <c r="H62" s="78"/>
      <c r="I62" s="44"/>
      <c r="J62" s="90"/>
      <c r="K62" s="42"/>
      <c r="L62" s="290">
        <f t="shared" si="2"/>
        <v>0</v>
      </c>
      <c r="M62" s="223"/>
      <c r="N62" s="80"/>
      <c r="O62" s="81"/>
      <c r="P62" s="82"/>
      <c r="Q62" s="82"/>
      <c r="R62" s="82"/>
      <c r="S62" s="82"/>
      <c r="T62" s="82"/>
      <c r="U62" s="82"/>
      <c r="V62" s="56">
        <f t="shared" si="3"/>
        <v>0</v>
      </c>
      <c r="W62" s="83"/>
      <c r="X62" s="83"/>
      <c r="Y62" s="83"/>
      <c r="Z62" s="83"/>
      <c r="AA62" s="83"/>
      <c r="AB62" s="83"/>
      <c r="AC62" s="82"/>
      <c r="AD62" s="82"/>
      <c r="AE62" s="82"/>
      <c r="AF62" s="82"/>
      <c r="AG62" s="82"/>
      <c r="AH62" s="82"/>
      <c r="AI62" s="56">
        <f t="shared" si="4"/>
        <v>0</v>
      </c>
      <c r="AJ62" s="83"/>
      <c r="AK62" s="83"/>
      <c r="AL62" s="83"/>
      <c r="AM62" s="83"/>
      <c r="AN62" s="83"/>
      <c r="AO62" s="83"/>
      <c r="AP62" s="289"/>
      <c r="AQ62" s="84"/>
      <c r="AR62" s="85"/>
    </row>
    <row r="63" spans="1:44" s="43" customFormat="1" ht="15">
      <c r="A63" s="135"/>
      <c r="B63" s="44"/>
      <c r="C63" s="285"/>
      <c r="D63" s="41"/>
      <c r="E63" s="41"/>
      <c r="F63" s="79"/>
      <c r="G63" s="79"/>
      <c r="H63" s="78"/>
      <c r="I63" s="44"/>
      <c r="J63" s="90"/>
      <c r="K63" s="42"/>
      <c r="L63" s="290">
        <f t="shared" si="2"/>
        <v>0</v>
      </c>
      <c r="M63" s="223"/>
      <c r="N63" s="80"/>
      <c r="O63" s="81"/>
      <c r="P63" s="82"/>
      <c r="Q63" s="82"/>
      <c r="R63" s="82"/>
      <c r="S63" s="82"/>
      <c r="T63" s="82"/>
      <c r="U63" s="82"/>
      <c r="V63" s="56">
        <f t="shared" si="3"/>
        <v>0</v>
      </c>
      <c r="W63" s="83"/>
      <c r="X63" s="83"/>
      <c r="Y63" s="83"/>
      <c r="Z63" s="83"/>
      <c r="AA63" s="83"/>
      <c r="AB63" s="83"/>
      <c r="AC63" s="82"/>
      <c r="AD63" s="82"/>
      <c r="AE63" s="82"/>
      <c r="AF63" s="82"/>
      <c r="AG63" s="82"/>
      <c r="AH63" s="82"/>
      <c r="AI63" s="56">
        <f t="shared" si="4"/>
        <v>0</v>
      </c>
      <c r="AJ63" s="83"/>
      <c r="AK63" s="83"/>
      <c r="AL63" s="83"/>
      <c r="AM63" s="83"/>
      <c r="AN63" s="83"/>
      <c r="AO63" s="83"/>
      <c r="AP63" s="289"/>
      <c r="AQ63" s="84"/>
      <c r="AR63" s="85"/>
    </row>
    <row r="64" spans="1:44" s="43" customFormat="1" ht="15">
      <c r="A64" s="135"/>
      <c r="B64" s="44"/>
      <c r="C64" s="285"/>
      <c r="D64" s="41"/>
      <c r="E64" s="41"/>
      <c r="F64" s="79"/>
      <c r="G64" s="79"/>
      <c r="H64" s="78"/>
      <c r="I64" s="44"/>
      <c r="J64" s="90"/>
      <c r="K64" s="42"/>
      <c r="L64" s="290">
        <f t="shared" si="2"/>
        <v>0</v>
      </c>
      <c r="M64" s="223"/>
      <c r="N64" s="80"/>
      <c r="O64" s="81"/>
      <c r="P64" s="82"/>
      <c r="Q64" s="82"/>
      <c r="R64" s="82"/>
      <c r="S64" s="82"/>
      <c r="T64" s="82"/>
      <c r="U64" s="82"/>
      <c r="V64" s="56">
        <f t="shared" si="3"/>
        <v>0</v>
      </c>
      <c r="W64" s="83"/>
      <c r="X64" s="83"/>
      <c r="Y64" s="83"/>
      <c r="Z64" s="83"/>
      <c r="AA64" s="83"/>
      <c r="AB64" s="83"/>
      <c r="AC64" s="82"/>
      <c r="AD64" s="82"/>
      <c r="AE64" s="82"/>
      <c r="AF64" s="82"/>
      <c r="AG64" s="82"/>
      <c r="AH64" s="82"/>
      <c r="AI64" s="56">
        <f t="shared" si="4"/>
        <v>0</v>
      </c>
      <c r="AJ64" s="83"/>
      <c r="AK64" s="83"/>
      <c r="AL64" s="83"/>
      <c r="AM64" s="83"/>
      <c r="AN64" s="83"/>
      <c r="AO64" s="83"/>
      <c r="AP64" s="289"/>
      <c r="AQ64" s="84"/>
      <c r="AR64" s="85"/>
    </row>
    <row r="65" spans="1:44" s="43" customFormat="1" ht="15">
      <c r="A65" s="135"/>
      <c r="B65" s="44"/>
      <c r="C65" s="285"/>
      <c r="D65" s="41"/>
      <c r="E65" s="41"/>
      <c r="F65" s="79"/>
      <c r="G65" s="79"/>
      <c r="H65" s="78"/>
      <c r="I65" s="44"/>
      <c r="J65" s="90"/>
      <c r="K65" s="42"/>
      <c r="L65" s="290">
        <f t="shared" si="2"/>
        <v>0</v>
      </c>
      <c r="M65" s="223"/>
      <c r="N65" s="80"/>
      <c r="O65" s="81"/>
      <c r="P65" s="82"/>
      <c r="Q65" s="82"/>
      <c r="R65" s="82"/>
      <c r="S65" s="82"/>
      <c r="T65" s="82"/>
      <c r="U65" s="82"/>
      <c r="V65" s="56">
        <f t="shared" si="3"/>
        <v>0</v>
      </c>
      <c r="W65" s="83"/>
      <c r="X65" s="83"/>
      <c r="Y65" s="83"/>
      <c r="Z65" s="83"/>
      <c r="AA65" s="83"/>
      <c r="AB65" s="83"/>
      <c r="AC65" s="82"/>
      <c r="AD65" s="82"/>
      <c r="AE65" s="82"/>
      <c r="AF65" s="82"/>
      <c r="AG65" s="82"/>
      <c r="AH65" s="82"/>
      <c r="AI65" s="56">
        <f t="shared" si="4"/>
        <v>0</v>
      </c>
      <c r="AJ65" s="83"/>
      <c r="AK65" s="83"/>
      <c r="AL65" s="83"/>
      <c r="AM65" s="83"/>
      <c r="AN65" s="83"/>
      <c r="AO65" s="83"/>
      <c r="AP65" s="289"/>
      <c r="AQ65" s="84"/>
      <c r="AR65" s="85"/>
    </row>
    <row r="66" spans="1:44" s="43" customFormat="1" ht="15">
      <c r="A66" s="135"/>
      <c r="B66" s="44"/>
      <c r="C66" s="285"/>
      <c r="D66" s="41"/>
      <c r="E66" s="41"/>
      <c r="F66" s="79"/>
      <c r="G66" s="79"/>
      <c r="H66" s="78"/>
      <c r="I66" s="44"/>
      <c r="J66" s="90"/>
      <c r="K66" s="42"/>
      <c r="L66" s="290">
        <f t="shared" si="2"/>
        <v>0</v>
      </c>
      <c r="M66" s="223"/>
      <c r="N66" s="80"/>
      <c r="O66" s="81"/>
      <c r="P66" s="82"/>
      <c r="Q66" s="82"/>
      <c r="R66" s="82"/>
      <c r="S66" s="82"/>
      <c r="T66" s="82"/>
      <c r="U66" s="82"/>
      <c r="V66" s="56">
        <f t="shared" si="3"/>
        <v>0</v>
      </c>
      <c r="W66" s="83"/>
      <c r="X66" s="83"/>
      <c r="Y66" s="83"/>
      <c r="Z66" s="83"/>
      <c r="AA66" s="83"/>
      <c r="AB66" s="83"/>
      <c r="AC66" s="82"/>
      <c r="AD66" s="82"/>
      <c r="AE66" s="82"/>
      <c r="AF66" s="82"/>
      <c r="AG66" s="82"/>
      <c r="AH66" s="82"/>
      <c r="AI66" s="56">
        <f t="shared" si="4"/>
        <v>0</v>
      </c>
      <c r="AJ66" s="83"/>
      <c r="AK66" s="83"/>
      <c r="AL66" s="83"/>
      <c r="AM66" s="83"/>
      <c r="AN66" s="83"/>
      <c r="AO66" s="83"/>
      <c r="AP66" s="289"/>
      <c r="AQ66" s="84"/>
      <c r="AR66" s="85"/>
    </row>
    <row r="67" spans="1:44" s="43" customFormat="1" ht="15">
      <c r="A67" s="135"/>
      <c r="B67" s="44"/>
      <c r="C67" s="285"/>
      <c r="D67" s="41"/>
      <c r="E67" s="41"/>
      <c r="F67" s="79"/>
      <c r="G67" s="79"/>
      <c r="H67" s="78"/>
      <c r="I67" s="44"/>
      <c r="J67" s="90"/>
      <c r="K67" s="42"/>
      <c r="L67" s="290">
        <f t="shared" si="2"/>
        <v>0</v>
      </c>
      <c r="M67" s="223"/>
      <c r="N67" s="80"/>
      <c r="O67" s="81"/>
      <c r="P67" s="82"/>
      <c r="Q67" s="82"/>
      <c r="R67" s="82"/>
      <c r="S67" s="82"/>
      <c r="T67" s="82"/>
      <c r="U67" s="82"/>
      <c r="V67" s="56">
        <f t="shared" si="3"/>
        <v>0</v>
      </c>
      <c r="W67" s="83"/>
      <c r="X67" s="83"/>
      <c r="Y67" s="83"/>
      <c r="Z67" s="83"/>
      <c r="AA67" s="83"/>
      <c r="AB67" s="83"/>
      <c r="AC67" s="82"/>
      <c r="AD67" s="82"/>
      <c r="AE67" s="82"/>
      <c r="AF67" s="82"/>
      <c r="AG67" s="82"/>
      <c r="AH67" s="82"/>
      <c r="AI67" s="56">
        <f t="shared" si="4"/>
        <v>0</v>
      </c>
      <c r="AJ67" s="83"/>
      <c r="AK67" s="83"/>
      <c r="AL67" s="83"/>
      <c r="AM67" s="83"/>
      <c r="AN67" s="83"/>
      <c r="AO67" s="83"/>
      <c r="AP67" s="289"/>
      <c r="AQ67" s="84"/>
      <c r="AR67" s="85"/>
    </row>
    <row r="68" spans="1:44" s="43" customFormat="1" ht="15">
      <c r="A68" s="135"/>
      <c r="B68" s="44"/>
      <c r="C68" s="285"/>
      <c r="D68" s="41"/>
      <c r="E68" s="41"/>
      <c r="F68" s="79"/>
      <c r="G68" s="79"/>
      <c r="H68" s="78"/>
      <c r="I68" s="44"/>
      <c r="J68" s="90"/>
      <c r="K68" s="42"/>
      <c r="L68" s="290">
        <f t="shared" si="2"/>
        <v>0</v>
      </c>
      <c r="M68" s="223"/>
      <c r="N68" s="80"/>
      <c r="O68" s="81"/>
      <c r="P68" s="82"/>
      <c r="Q68" s="82"/>
      <c r="R68" s="82"/>
      <c r="S68" s="82"/>
      <c r="T68" s="82"/>
      <c r="U68" s="82"/>
      <c r="V68" s="56">
        <f t="shared" si="3"/>
        <v>0</v>
      </c>
      <c r="W68" s="83"/>
      <c r="X68" s="83"/>
      <c r="Y68" s="83"/>
      <c r="Z68" s="83"/>
      <c r="AA68" s="83"/>
      <c r="AB68" s="83"/>
      <c r="AC68" s="82"/>
      <c r="AD68" s="82"/>
      <c r="AE68" s="82"/>
      <c r="AF68" s="82"/>
      <c r="AG68" s="82"/>
      <c r="AH68" s="82"/>
      <c r="AI68" s="56">
        <f t="shared" si="4"/>
        <v>0</v>
      </c>
      <c r="AJ68" s="83"/>
      <c r="AK68" s="83"/>
      <c r="AL68" s="83"/>
      <c r="AM68" s="83"/>
      <c r="AN68" s="83"/>
      <c r="AO68" s="83"/>
      <c r="AP68" s="289"/>
      <c r="AQ68" s="84"/>
      <c r="AR68" s="85"/>
    </row>
    <row r="69" spans="1:44" s="43" customFormat="1" ht="15">
      <c r="A69" s="135"/>
      <c r="B69" s="44"/>
      <c r="C69" s="285"/>
      <c r="D69" s="41"/>
      <c r="E69" s="41"/>
      <c r="F69" s="79"/>
      <c r="G69" s="79"/>
      <c r="H69" s="78"/>
      <c r="I69" s="44"/>
      <c r="J69" s="90"/>
      <c r="K69" s="42"/>
      <c r="L69" s="290">
        <f t="shared" si="2"/>
        <v>0</v>
      </c>
      <c r="M69" s="223"/>
      <c r="N69" s="80"/>
      <c r="O69" s="81"/>
      <c r="P69" s="82"/>
      <c r="Q69" s="82"/>
      <c r="R69" s="82"/>
      <c r="S69" s="82"/>
      <c r="T69" s="82"/>
      <c r="U69" s="82"/>
      <c r="V69" s="56">
        <f t="shared" si="3"/>
        <v>0</v>
      </c>
      <c r="W69" s="83"/>
      <c r="X69" s="83"/>
      <c r="Y69" s="83"/>
      <c r="Z69" s="83"/>
      <c r="AA69" s="83"/>
      <c r="AB69" s="83"/>
      <c r="AC69" s="82"/>
      <c r="AD69" s="82"/>
      <c r="AE69" s="82"/>
      <c r="AF69" s="82"/>
      <c r="AG69" s="82"/>
      <c r="AH69" s="82"/>
      <c r="AI69" s="56">
        <f t="shared" si="4"/>
        <v>0</v>
      </c>
      <c r="AJ69" s="83"/>
      <c r="AK69" s="83"/>
      <c r="AL69" s="83"/>
      <c r="AM69" s="83"/>
      <c r="AN69" s="83"/>
      <c r="AO69" s="83"/>
      <c r="AP69" s="289"/>
      <c r="AQ69" s="84"/>
      <c r="AR69" s="85"/>
    </row>
    <row r="70" spans="1:44" s="43" customFormat="1" ht="15">
      <c r="A70" s="135"/>
      <c r="B70" s="44"/>
      <c r="C70" s="285"/>
      <c r="D70" s="41"/>
      <c r="E70" s="41"/>
      <c r="F70" s="79"/>
      <c r="G70" s="79"/>
      <c r="H70" s="78"/>
      <c r="I70" s="44"/>
      <c r="J70" s="90"/>
      <c r="K70" s="42"/>
      <c r="L70" s="290">
        <f t="shared" si="2"/>
        <v>0</v>
      </c>
      <c r="M70" s="223"/>
      <c r="N70" s="80"/>
      <c r="O70" s="81"/>
      <c r="P70" s="82"/>
      <c r="Q70" s="82"/>
      <c r="R70" s="82"/>
      <c r="S70" s="82"/>
      <c r="T70" s="82"/>
      <c r="U70" s="82"/>
      <c r="V70" s="56">
        <f t="shared" si="3"/>
        <v>0</v>
      </c>
      <c r="W70" s="83"/>
      <c r="X70" s="83"/>
      <c r="Y70" s="83"/>
      <c r="Z70" s="83"/>
      <c r="AA70" s="83"/>
      <c r="AB70" s="83"/>
      <c r="AC70" s="82"/>
      <c r="AD70" s="82"/>
      <c r="AE70" s="82"/>
      <c r="AF70" s="82"/>
      <c r="AG70" s="82"/>
      <c r="AH70" s="82"/>
      <c r="AI70" s="56">
        <f t="shared" si="4"/>
        <v>0</v>
      </c>
      <c r="AJ70" s="83"/>
      <c r="AK70" s="83"/>
      <c r="AL70" s="83"/>
      <c r="AM70" s="83"/>
      <c r="AN70" s="83"/>
      <c r="AO70" s="83"/>
      <c r="AP70" s="289"/>
      <c r="AQ70" s="84"/>
      <c r="AR70" s="85"/>
    </row>
    <row r="71" spans="1:44" s="43" customFormat="1" ht="15">
      <c r="A71" s="135"/>
      <c r="B71" s="44"/>
      <c r="C71" s="285"/>
      <c r="D71" s="41"/>
      <c r="E71" s="41"/>
      <c r="F71" s="79"/>
      <c r="G71" s="79"/>
      <c r="H71" s="78"/>
      <c r="I71" s="44"/>
      <c r="J71" s="90"/>
      <c r="K71" s="42"/>
      <c r="L71" s="290">
        <f t="shared" si="2"/>
        <v>0</v>
      </c>
      <c r="M71" s="223"/>
      <c r="N71" s="80"/>
      <c r="O71" s="81"/>
      <c r="P71" s="82"/>
      <c r="Q71" s="82"/>
      <c r="R71" s="82"/>
      <c r="S71" s="82"/>
      <c r="T71" s="82"/>
      <c r="U71" s="82"/>
      <c r="V71" s="56">
        <f t="shared" si="3"/>
        <v>0</v>
      </c>
      <c r="W71" s="83"/>
      <c r="X71" s="83"/>
      <c r="Y71" s="83"/>
      <c r="Z71" s="83"/>
      <c r="AA71" s="83"/>
      <c r="AB71" s="83"/>
      <c r="AC71" s="82"/>
      <c r="AD71" s="82"/>
      <c r="AE71" s="82"/>
      <c r="AF71" s="82"/>
      <c r="AG71" s="82"/>
      <c r="AH71" s="82"/>
      <c r="AI71" s="56">
        <f t="shared" si="4"/>
        <v>0</v>
      </c>
      <c r="AJ71" s="83"/>
      <c r="AK71" s="83"/>
      <c r="AL71" s="83"/>
      <c r="AM71" s="83"/>
      <c r="AN71" s="83"/>
      <c r="AO71" s="83"/>
      <c r="AP71" s="289"/>
      <c r="AQ71" s="84"/>
      <c r="AR71" s="85"/>
    </row>
    <row r="72" spans="1:44" s="43" customFormat="1" ht="15">
      <c r="A72" s="135"/>
      <c r="B72" s="44"/>
      <c r="C72" s="285"/>
      <c r="D72" s="41"/>
      <c r="E72" s="41"/>
      <c r="F72" s="79"/>
      <c r="G72" s="79"/>
      <c r="H72" s="78"/>
      <c r="I72" s="44"/>
      <c r="J72" s="90"/>
      <c r="K72" s="42"/>
      <c r="L72" s="290">
        <f t="shared" si="2"/>
        <v>0</v>
      </c>
      <c r="M72" s="223"/>
      <c r="N72" s="80"/>
      <c r="O72" s="81"/>
      <c r="P72" s="82"/>
      <c r="Q72" s="82"/>
      <c r="R72" s="82"/>
      <c r="S72" s="82"/>
      <c r="T72" s="82"/>
      <c r="U72" s="82"/>
      <c r="V72" s="56">
        <f t="shared" si="3"/>
        <v>0</v>
      </c>
      <c r="W72" s="83"/>
      <c r="X72" s="83"/>
      <c r="Y72" s="83"/>
      <c r="Z72" s="83"/>
      <c r="AA72" s="83"/>
      <c r="AB72" s="83"/>
      <c r="AC72" s="82"/>
      <c r="AD72" s="82"/>
      <c r="AE72" s="82"/>
      <c r="AF72" s="82"/>
      <c r="AG72" s="82"/>
      <c r="AH72" s="82"/>
      <c r="AI72" s="56">
        <f t="shared" si="4"/>
        <v>0</v>
      </c>
      <c r="AJ72" s="83"/>
      <c r="AK72" s="83"/>
      <c r="AL72" s="83"/>
      <c r="AM72" s="83"/>
      <c r="AN72" s="83"/>
      <c r="AO72" s="83"/>
      <c r="AP72" s="289"/>
      <c r="AQ72" s="84"/>
      <c r="AR72" s="85"/>
    </row>
    <row r="73" spans="1:44" s="43" customFormat="1" ht="15">
      <c r="A73" s="135"/>
      <c r="B73" s="44"/>
      <c r="C73" s="285"/>
      <c r="D73" s="41"/>
      <c r="E73" s="41"/>
      <c r="F73" s="79"/>
      <c r="G73" s="79"/>
      <c r="H73" s="78"/>
      <c r="I73" s="44"/>
      <c r="J73" s="90"/>
      <c r="K73" s="42"/>
      <c r="L73" s="290">
        <f aca="true" t="shared" si="5" ref="L73:L87">J73-K73</f>
        <v>0</v>
      </c>
      <c r="M73" s="223"/>
      <c r="N73" s="80"/>
      <c r="O73" s="81"/>
      <c r="P73" s="82"/>
      <c r="Q73" s="82"/>
      <c r="R73" s="82"/>
      <c r="S73" s="82"/>
      <c r="T73" s="82"/>
      <c r="U73" s="82"/>
      <c r="V73" s="56">
        <f aca="true" t="shared" si="6" ref="V73:V87">SUM(W73:AB73)</f>
        <v>0</v>
      </c>
      <c r="W73" s="83"/>
      <c r="X73" s="83"/>
      <c r="Y73" s="83"/>
      <c r="Z73" s="83"/>
      <c r="AA73" s="83"/>
      <c r="AB73" s="83"/>
      <c r="AC73" s="82"/>
      <c r="AD73" s="82"/>
      <c r="AE73" s="82"/>
      <c r="AF73" s="82"/>
      <c r="AG73" s="82"/>
      <c r="AH73" s="82"/>
      <c r="AI73" s="56">
        <f aca="true" t="shared" si="7" ref="AI73:AI87">SUM(AJ73:AO73)</f>
        <v>0</v>
      </c>
      <c r="AJ73" s="83"/>
      <c r="AK73" s="83"/>
      <c r="AL73" s="83"/>
      <c r="AM73" s="83"/>
      <c r="AN73" s="83"/>
      <c r="AO73" s="83"/>
      <c r="AP73" s="289"/>
      <c r="AQ73" s="84"/>
      <c r="AR73" s="85"/>
    </row>
    <row r="74" spans="1:44" s="43" customFormat="1" ht="15">
      <c r="A74" s="135"/>
      <c r="B74" s="44"/>
      <c r="C74" s="285"/>
      <c r="D74" s="41"/>
      <c r="E74" s="41"/>
      <c r="F74" s="79"/>
      <c r="G74" s="79"/>
      <c r="H74" s="78"/>
      <c r="I74" s="44"/>
      <c r="J74" s="90"/>
      <c r="K74" s="42"/>
      <c r="L74" s="290">
        <f t="shared" si="5"/>
        <v>0</v>
      </c>
      <c r="M74" s="223"/>
      <c r="N74" s="80"/>
      <c r="O74" s="81"/>
      <c r="P74" s="82"/>
      <c r="Q74" s="82"/>
      <c r="R74" s="82"/>
      <c r="S74" s="82"/>
      <c r="T74" s="82"/>
      <c r="U74" s="82"/>
      <c r="V74" s="56">
        <f t="shared" si="6"/>
        <v>0</v>
      </c>
      <c r="W74" s="83"/>
      <c r="X74" s="83"/>
      <c r="Y74" s="83"/>
      <c r="Z74" s="83"/>
      <c r="AA74" s="83"/>
      <c r="AB74" s="83"/>
      <c r="AC74" s="82"/>
      <c r="AD74" s="82"/>
      <c r="AE74" s="82"/>
      <c r="AF74" s="82"/>
      <c r="AG74" s="82"/>
      <c r="AH74" s="82"/>
      <c r="AI74" s="56">
        <f t="shared" si="7"/>
        <v>0</v>
      </c>
      <c r="AJ74" s="83"/>
      <c r="AK74" s="83"/>
      <c r="AL74" s="83"/>
      <c r="AM74" s="83"/>
      <c r="AN74" s="83"/>
      <c r="AO74" s="83"/>
      <c r="AP74" s="289"/>
      <c r="AQ74" s="84"/>
      <c r="AR74" s="85"/>
    </row>
    <row r="75" spans="1:44" s="43" customFormat="1" ht="15">
      <c r="A75" s="135"/>
      <c r="B75" s="44"/>
      <c r="C75" s="285"/>
      <c r="D75" s="41"/>
      <c r="E75" s="41"/>
      <c r="F75" s="79"/>
      <c r="G75" s="79"/>
      <c r="H75" s="78"/>
      <c r="I75" s="44"/>
      <c r="J75" s="90"/>
      <c r="K75" s="42"/>
      <c r="L75" s="290">
        <f t="shared" si="5"/>
        <v>0</v>
      </c>
      <c r="M75" s="223"/>
      <c r="N75" s="80"/>
      <c r="O75" s="81"/>
      <c r="P75" s="82"/>
      <c r="Q75" s="82"/>
      <c r="R75" s="82"/>
      <c r="S75" s="82"/>
      <c r="T75" s="82"/>
      <c r="U75" s="82"/>
      <c r="V75" s="56">
        <f t="shared" si="6"/>
        <v>0</v>
      </c>
      <c r="W75" s="83"/>
      <c r="X75" s="83"/>
      <c r="Y75" s="83"/>
      <c r="Z75" s="83"/>
      <c r="AA75" s="83"/>
      <c r="AB75" s="83"/>
      <c r="AC75" s="82"/>
      <c r="AD75" s="82"/>
      <c r="AE75" s="82"/>
      <c r="AF75" s="82"/>
      <c r="AG75" s="82"/>
      <c r="AH75" s="82"/>
      <c r="AI75" s="56">
        <f t="shared" si="7"/>
        <v>0</v>
      </c>
      <c r="AJ75" s="83"/>
      <c r="AK75" s="83"/>
      <c r="AL75" s="83"/>
      <c r="AM75" s="83"/>
      <c r="AN75" s="83"/>
      <c r="AO75" s="83"/>
      <c r="AP75" s="289"/>
      <c r="AQ75" s="84"/>
      <c r="AR75" s="85"/>
    </row>
    <row r="76" spans="1:44" s="43" customFormat="1" ht="15">
      <c r="A76" s="135"/>
      <c r="B76" s="44"/>
      <c r="C76" s="285"/>
      <c r="D76" s="41"/>
      <c r="E76" s="41"/>
      <c r="F76" s="79"/>
      <c r="G76" s="79"/>
      <c r="H76" s="78"/>
      <c r="I76" s="44"/>
      <c r="J76" s="90"/>
      <c r="K76" s="42"/>
      <c r="L76" s="290">
        <f t="shared" si="5"/>
        <v>0</v>
      </c>
      <c r="M76" s="223"/>
      <c r="N76" s="80"/>
      <c r="O76" s="81"/>
      <c r="P76" s="82"/>
      <c r="Q76" s="82"/>
      <c r="R76" s="82"/>
      <c r="S76" s="82"/>
      <c r="T76" s="82"/>
      <c r="U76" s="82"/>
      <c r="V76" s="56">
        <f t="shared" si="6"/>
        <v>0</v>
      </c>
      <c r="W76" s="83"/>
      <c r="X76" s="83"/>
      <c r="Y76" s="83"/>
      <c r="Z76" s="83"/>
      <c r="AA76" s="83"/>
      <c r="AB76" s="83"/>
      <c r="AC76" s="82"/>
      <c r="AD76" s="82"/>
      <c r="AE76" s="82"/>
      <c r="AF76" s="82"/>
      <c r="AG76" s="82"/>
      <c r="AH76" s="82"/>
      <c r="AI76" s="56">
        <f t="shared" si="7"/>
        <v>0</v>
      </c>
      <c r="AJ76" s="83"/>
      <c r="AK76" s="83"/>
      <c r="AL76" s="83"/>
      <c r="AM76" s="83"/>
      <c r="AN76" s="83"/>
      <c r="AO76" s="83"/>
      <c r="AP76" s="289"/>
      <c r="AQ76" s="84"/>
      <c r="AR76" s="85"/>
    </row>
    <row r="77" spans="1:44" s="43" customFormat="1" ht="15">
      <c r="A77" s="135"/>
      <c r="B77" s="44"/>
      <c r="C77" s="285"/>
      <c r="D77" s="41"/>
      <c r="E77" s="41"/>
      <c r="F77" s="79"/>
      <c r="G77" s="79"/>
      <c r="H77" s="78"/>
      <c r="I77" s="44"/>
      <c r="J77" s="90"/>
      <c r="K77" s="42"/>
      <c r="L77" s="290">
        <f t="shared" si="5"/>
        <v>0</v>
      </c>
      <c r="M77" s="223"/>
      <c r="N77" s="80"/>
      <c r="O77" s="81"/>
      <c r="P77" s="82"/>
      <c r="Q77" s="82"/>
      <c r="R77" s="82"/>
      <c r="S77" s="82"/>
      <c r="T77" s="82"/>
      <c r="U77" s="82"/>
      <c r="V77" s="56">
        <f t="shared" si="6"/>
        <v>0</v>
      </c>
      <c r="W77" s="83"/>
      <c r="X77" s="83"/>
      <c r="Y77" s="83"/>
      <c r="Z77" s="83"/>
      <c r="AA77" s="83"/>
      <c r="AB77" s="83"/>
      <c r="AC77" s="82"/>
      <c r="AD77" s="82"/>
      <c r="AE77" s="82"/>
      <c r="AF77" s="82"/>
      <c r="AG77" s="82"/>
      <c r="AH77" s="82"/>
      <c r="AI77" s="56">
        <f t="shared" si="7"/>
        <v>0</v>
      </c>
      <c r="AJ77" s="83"/>
      <c r="AK77" s="83"/>
      <c r="AL77" s="83"/>
      <c r="AM77" s="83"/>
      <c r="AN77" s="83"/>
      <c r="AO77" s="83"/>
      <c r="AP77" s="289"/>
      <c r="AQ77" s="84"/>
      <c r="AR77" s="85"/>
    </row>
    <row r="78" spans="1:44" s="43" customFormat="1" ht="15">
      <c r="A78" s="135"/>
      <c r="B78" s="44"/>
      <c r="C78" s="285"/>
      <c r="D78" s="41"/>
      <c r="E78" s="41"/>
      <c r="F78" s="79"/>
      <c r="G78" s="79"/>
      <c r="H78" s="78"/>
      <c r="I78" s="44"/>
      <c r="J78" s="90"/>
      <c r="K78" s="42"/>
      <c r="L78" s="290">
        <f t="shared" si="5"/>
        <v>0</v>
      </c>
      <c r="M78" s="223"/>
      <c r="N78" s="80"/>
      <c r="O78" s="81"/>
      <c r="P78" s="82"/>
      <c r="Q78" s="82"/>
      <c r="R78" s="82"/>
      <c r="S78" s="82"/>
      <c r="T78" s="82"/>
      <c r="U78" s="82"/>
      <c r="V78" s="56">
        <f t="shared" si="6"/>
        <v>0</v>
      </c>
      <c r="W78" s="83"/>
      <c r="X78" s="83"/>
      <c r="Y78" s="83"/>
      <c r="Z78" s="83"/>
      <c r="AA78" s="83"/>
      <c r="AB78" s="83"/>
      <c r="AC78" s="82"/>
      <c r="AD78" s="82"/>
      <c r="AE78" s="82"/>
      <c r="AF78" s="82"/>
      <c r="AG78" s="82"/>
      <c r="AH78" s="82"/>
      <c r="AI78" s="56">
        <f t="shared" si="7"/>
        <v>0</v>
      </c>
      <c r="AJ78" s="83"/>
      <c r="AK78" s="83"/>
      <c r="AL78" s="83"/>
      <c r="AM78" s="83"/>
      <c r="AN78" s="83"/>
      <c r="AO78" s="83"/>
      <c r="AP78" s="289"/>
      <c r="AQ78" s="84"/>
      <c r="AR78" s="85"/>
    </row>
    <row r="79" spans="1:44" s="43" customFormat="1" ht="15">
      <c r="A79" s="135"/>
      <c r="B79" s="44"/>
      <c r="C79" s="285"/>
      <c r="D79" s="41"/>
      <c r="E79" s="41"/>
      <c r="F79" s="79"/>
      <c r="G79" s="79"/>
      <c r="H79" s="78"/>
      <c r="I79" s="44"/>
      <c r="J79" s="90"/>
      <c r="K79" s="42"/>
      <c r="L79" s="290">
        <f t="shared" si="5"/>
        <v>0</v>
      </c>
      <c r="M79" s="223"/>
      <c r="N79" s="80"/>
      <c r="O79" s="81"/>
      <c r="P79" s="82"/>
      <c r="Q79" s="82"/>
      <c r="R79" s="82"/>
      <c r="S79" s="82"/>
      <c r="T79" s="82"/>
      <c r="U79" s="82"/>
      <c r="V79" s="56">
        <f t="shared" si="6"/>
        <v>0</v>
      </c>
      <c r="W79" s="83"/>
      <c r="X79" s="83"/>
      <c r="Y79" s="83"/>
      <c r="Z79" s="83"/>
      <c r="AA79" s="83"/>
      <c r="AB79" s="83"/>
      <c r="AC79" s="82"/>
      <c r="AD79" s="82"/>
      <c r="AE79" s="82"/>
      <c r="AF79" s="82"/>
      <c r="AG79" s="82"/>
      <c r="AH79" s="82"/>
      <c r="AI79" s="56">
        <f t="shared" si="7"/>
        <v>0</v>
      </c>
      <c r="AJ79" s="83"/>
      <c r="AK79" s="83"/>
      <c r="AL79" s="83"/>
      <c r="AM79" s="83"/>
      <c r="AN79" s="83"/>
      <c r="AO79" s="83"/>
      <c r="AP79" s="289"/>
      <c r="AQ79" s="84"/>
      <c r="AR79" s="85"/>
    </row>
    <row r="80" spans="1:44" s="43" customFormat="1" ht="15">
      <c r="A80" s="135"/>
      <c r="B80" s="44"/>
      <c r="C80" s="285"/>
      <c r="D80" s="41"/>
      <c r="E80" s="41"/>
      <c r="F80" s="79"/>
      <c r="G80" s="79"/>
      <c r="H80" s="78"/>
      <c r="I80" s="44"/>
      <c r="J80" s="90"/>
      <c r="K80" s="42"/>
      <c r="L80" s="290">
        <f t="shared" si="5"/>
        <v>0</v>
      </c>
      <c r="M80" s="223"/>
      <c r="N80" s="80"/>
      <c r="O80" s="81"/>
      <c r="P80" s="82"/>
      <c r="Q80" s="82"/>
      <c r="R80" s="82"/>
      <c r="S80" s="82"/>
      <c r="T80" s="82"/>
      <c r="U80" s="82"/>
      <c r="V80" s="56">
        <f t="shared" si="6"/>
        <v>0</v>
      </c>
      <c r="W80" s="83"/>
      <c r="X80" s="83"/>
      <c r="Y80" s="83"/>
      <c r="Z80" s="83"/>
      <c r="AA80" s="83"/>
      <c r="AB80" s="83"/>
      <c r="AC80" s="82"/>
      <c r="AD80" s="82"/>
      <c r="AE80" s="82"/>
      <c r="AF80" s="82"/>
      <c r="AG80" s="82"/>
      <c r="AH80" s="82"/>
      <c r="AI80" s="56">
        <f t="shared" si="7"/>
        <v>0</v>
      </c>
      <c r="AJ80" s="83"/>
      <c r="AK80" s="83"/>
      <c r="AL80" s="83"/>
      <c r="AM80" s="83"/>
      <c r="AN80" s="83"/>
      <c r="AO80" s="83"/>
      <c r="AP80" s="289"/>
      <c r="AQ80" s="84"/>
      <c r="AR80" s="85"/>
    </row>
    <row r="81" spans="1:44" s="43" customFormat="1" ht="15">
      <c r="A81" s="135"/>
      <c r="B81" s="44"/>
      <c r="C81" s="285"/>
      <c r="D81" s="41"/>
      <c r="E81" s="41"/>
      <c r="F81" s="79"/>
      <c r="G81" s="79"/>
      <c r="H81" s="78"/>
      <c r="I81" s="44"/>
      <c r="J81" s="90"/>
      <c r="K81" s="42"/>
      <c r="L81" s="290">
        <f t="shared" si="5"/>
        <v>0</v>
      </c>
      <c r="M81" s="223"/>
      <c r="N81" s="80"/>
      <c r="O81" s="81"/>
      <c r="P81" s="82"/>
      <c r="Q81" s="82"/>
      <c r="R81" s="82"/>
      <c r="S81" s="82"/>
      <c r="T81" s="82"/>
      <c r="U81" s="82"/>
      <c r="V81" s="56">
        <f t="shared" si="6"/>
        <v>0</v>
      </c>
      <c r="W81" s="83"/>
      <c r="X81" s="83"/>
      <c r="Y81" s="83"/>
      <c r="Z81" s="83"/>
      <c r="AA81" s="83"/>
      <c r="AB81" s="83"/>
      <c r="AC81" s="82"/>
      <c r="AD81" s="82"/>
      <c r="AE81" s="82"/>
      <c r="AF81" s="82"/>
      <c r="AG81" s="82"/>
      <c r="AH81" s="82"/>
      <c r="AI81" s="56">
        <f t="shared" si="7"/>
        <v>0</v>
      </c>
      <c r="AJ81" s="83"/>
      <c r="AK81" s="83"/>
      <c r="AL81" s="83"/>
      <c r="AM81" s="83"/>
      <c r="AN81" s="83"/>
      <c r="AO81" s="83"/>
      <c r="AP81" s="289"/>
      <c r="AQ81" s="84"/>
      <c r="AR81" s="85"/>
    </row>
    <row r="82" spans="1:44" s="43" customFormat="1" ht="15">
      <c r="A82" s="135"/>
      <c r="B82" s="44"/>
      <c r="C82" s="285"/>
      <c r="D82" s="41"/>
      <c r="E82" s="41"/>
      <c r="F82" s="79"/>
      <c r="G82" s="79"/>
      <c r="H82" s="78"/>
      <c r="I82" s="44"/>
      <c r="J82" s="90"/>
      <c r="K82" s="42"/>
      <c r="L82" s="290">
        <f t="shared" si="5"/>
        <v>0</v>
      </c>
      <c r="M82" s="223"/>
      <c r="N82" s="80"/>
      <c r="O82" s="81"/>
      <c r="P82" s="82"/>
      <c r="Q82" s="82"/>
      <c r="R82" s="82"/>
      <c r="S82" s="82"/>
      <c r="T82" s="82"/>
      <c r="U82" s="82"/>
      <c r="V82" s="56">
        <f t="shared" si="6"/>
        <v>0</v>
      </c>
      <c r="W82" s="83"/>
      <c r="X82" s="83"/>
      <c r="Y82" s="83"/>
      <c r="Z82" s="83"/>
      <c r="AA82" s="83"/>
      <c r="AB82" s="83"/>
      <c r="AC82" s="82"/>
      <c r="AD82" s="82"/>
      <c r="AE82" s="82"/>
      <c r="AF82" s="82"/>
      <c r="AG82" s="82"/>
      <c r="AH82" s="82"/>
      <c r="AI82" s="56">
        <f t="shared" si="7"/>
        <v>0</v>
      </c>
      <c r="AJ82" s="83"/>
      <c r="AK82" s="83"/>
      <c r="AL82" s="83"/>
      <c r="AM82" s="83"/>
      <c r="AN82" s="83"/>
      <c r="AO82" s="83"/>
      <c r="AP82" s="289"/>
      <c r="AQ82" s="84"/>
      <c r="AR82" s="85"/>
    </row>
    <row r="83" spans="1:44" s="43" customFormat="1" ht="15">
      <c r="A83" s="135"/>
      <c r="B83" s="44"/>
      <c r="C83" s="285"/>
      <c r="D83" s="41"/>
      <c r="E83" s="41"/>
      <c r="F83" s="79"/>
      <c r="G83" s="79"/>
      <c r="H83" s="78"/>
      <c r="I83" s="44"/>
      <c r="J83" s="90"/>
      <c r="K83" s="42"/>
      <c r="L83" s="290">
        <f t="shared" si="5"/>
        <v>0</v>
      </c>
      <c r="M83" s="223"/>
      <c r="N83" s="80"/>
      <c r="O83" s="81"/>
      <c r="P83" s="82"/>
      <c r="Q83" s="82"/>
      <c r="R83" s="82"/>
      <c r="S83" s="82"/>
      <c r="T83" s="82"/>
      <c r="U83" s="82"/>
      <c r="V83" s="56">
        <f t="shared" si="6"/>
        <v>0</v>
      </c>
      <c r="W83" s="83"/>
      <c r="X83" s="83"/>
      <c r="Y83" s="83"/>
      <c r="Z83" s="83"/>
      <c r="AA83" s="83"/>
      <c r="AB83" s="83"/>
      <c r="AC83" s="82"/>
      <c r="AD83" s="82"/>
      <c r="AE83" s="82"/>
      <c r="AF83" s="82"/>
      <c r="AG83" s="82"/>
      <c r="AH83" s="82"/>
      <c r="AI83" s="56">
        <f t="shared" si="7"/>
        <v>0</v>
      </c>
      <c r="AJ83" s="83"/>
      <c r="AK83" s="83"/>
      <c r="AL83" s="83"/>
      <c r="AM83" s="83"/>
      <c r="AN83" s="83"/>
      <c r="AO83" s="83"/>
      <c r="AP83" s="289"/>
      <c r="AQ83" s="84"/>
      <c r="AR83" s="85"/>
    </row>
    <row r="84" spans="1:44" s="43" customFormat="1" ht="15">
      <c r="A84" s="135"/>
      <c r="B84" s="44"/>
      <c r="C84" s="285"/>
      <c r="D84" s="41"/>
      <c r="E84" s="41"/>
      <c r="F84" s="79"/>
      <c r="G84" s="79"/>
      <c r="H84" s="78"/>
      <c r="I84" s="44"/>
      <c r="J84" s="90"/>
      <c r="K84" s="42"/>
      <c r="L84" s="290">
        <f t="shared" si="5"/>
        <v>0</v>
      </c>
      <c r="M84" s="223"/>
      <c r="N84" s="80"/>
      <c r="O84" s="81"/>
      <c r="P84" s="82"/>
      <c r="Q84" s="82"/>
      <c r="R84" s="82"/>
      <c r="S84" s="82"/>
      <c r="T84" s="82"/>
      <c r="U84" s="82"/>
      <c r="V84" s="56">
        <f t="shared" si="6"/>
        <v>0</v>
      </c>
      <c r="W84" s="83"/>
      <c r="X84" s="83"/>
      <c r="Y84" s="83"/>
      <c r="Z84" s="83"/>
      <c r="AA84" s="83"/>
      <c r="AB84" s="83"/>
      <c r="AC84" s="82"/>
      <c r="AD84" s="82"/>
      <c r="AE84" s="82"/>
      <c r="AF84" s="82"/>
      <c r="AG84" s="82"/>
      <c r="AH84" s="82"/>
      <c r="AI84" s="56">
        <f t="shared" si="7"/>
        <v>0</v>
      </c>
      <c r="AJ84" s="83"/>
      <c r="AK84" s="83"/>
      <c r="AL84" s="83"/>
      <c r="AM84" s="83"/>
      <c r="AN84" s="83"/>
      <c r="AO84" s="83"/>
      <c r="AP84" s="289"/>
      <c r="AQ84" s="84"/>
      <c r="AR84" s="85"/>
    </row>
    <row r="85" spans="1:44" s="43" customFormat="1" ht="15">
      <c r="A85" s="135"/>
      <c r="B85" s="44"/>
      <c r="C85" s="285"/>
      <c r="D85" s="41"/>
      <c r="E85" s="41"/>
      <c r="F85" s="79"/>
      <c r="G85" s="79"/>
      <c r="H85" s="78"/>
      <c r="I85" s="44"/>
      <c r="J85" s="90"/>
      <c r="K85" s="42"/>
      <c r="L85" s="290">
        <f t="shared" si="5"/>
        <v>0</v>
      </c>
      <c r="M85" s="223"/>
      <c r="N85" s="80"/>
      <c r="O85" s="81"/>
      <c r="P85" s="82"/>
      <c r="Q85" s="82"/>
      <c r="R85" s="82"/>
      <c r="S85" s="82"/>
      <c r="T85" s="82"/>
      <c r="U85" s="82"/>
      <c r="V85" s="56">
        <f t="shared" si="6"/>
        <v>0</v>
      </c>
      <c r="W85" s="83"/>
      <c r="X85" s="83"/>
      <c r="Y85" s="83"/>
      <c r="Z85" s="83"/>
      <c r="AA85" s="83"/>
      <c r="AB85" s="83"/>
      <c r="AC85" s="82"/>
      <c r="AD85" s="82"/>
      <c r="AE85" s="82"/>
      <c r="AF85" s="82"/>
      <c r="AG85" s="82"/>
      <c r="AH85" s="82"/>
      <c r="AI85" s="56">
        <f t="shared" si="7"/>
        <v>0</v>
      </c>
      <c r="AJ85" s="83"/>
      <c r="AK85" s="83"/>
      <c r="AL85" s="83"/>
      <c r="AM85" s="83"/>
      <c r="AN85" s="83"/>
      <c r="AO85" s="83"/>
      <c r="AP85" s="289"/>
      <c r="AQ85" s="84"/>
      <c r="AR85" s="85"/>
    </row>
    <row r="86" spans="1:44" s="43" customFormat="1" ht="15">
      <c r="A86" s="135"/>
      <c r="B86" s="44"/>
      <c r="C86" s="285"/>
      <c r="D86" s="41"/>
      <c r="E86" s="41"/>
      <c r="F86" s="79"/>
      <c r="G86" s="79"/>
      <c r="H86" s="78"/>
      <c r="I86" s="44"/>
      <c r="J86" s="90"/>
      <c r="K86" s="42"/>
      <c r="L86" s="290">
        <f t="shared" si="5"/>
        <v>0</v>
      </c>
      <c r="M86" s="223"/>
      <c r="N86" s="80"/>
      <c r="O86" s="81"/>
      <c r="P86" s="82"/>
      <c r="Q86" s="82"/>
      <c r="R86" s="82"/>
      <c r="S86" s="82"/>
      <c r="T86" s="82"/>
      <c r="U86" s="82"/>
      <c r="V86" s="56">
        <f t="shared" si="6"/>
        <v>0</v>
      </c>
      <c r="W86" s="83"/>
      <c r="X86" s="83"/>
      <c r="Y86" s="83"/>
      <c r="Z86" s="83"/>
      <c r="AA86" s="83"/>
      <c r="AB86" s="83"/>
      <c r="AC86" s="82"/>
      <c r="AD86" s="82"/>
      <c r="AE86" s="82"/>
      <c r="AF86" s="82"/>
      <c r="AG86" s="82"/>
      <c r="AH86" s="82"/>
      <c r="AI86" s="56">
        <f t="shared" si="7"/>
        <v>0</v>
      </c>
      <c r="AJ86" s="83"/>
      <c r="AK86" s="83"/>
      <c r="AL86" s="83"/>
      <c r="AM86" s="83"/>
      <c r="AN86" s="83"/>
      <c r="AO86" s="83"/>
      <c r="AP86" s="289"/>
      <c r="AQ86" s="84"/>
      <c r="AR86" s="85"/>
    </row>
    <row r="87" spans="1:44" s="43" customFormat="1" ht="15">
      <c r="A87" s="135"/>
      <c r="B87" s="44"/>
      <c r="C87" s="285"/>
      <c r="D87" s="41"/>
      <c r="E87" s="41"/>
      <c r="F87" s="79"/>
      <c r="G87" s="79"/>
      <c r="H87" s="78"/>
      <c r="I87" s="44"/>
      <c r="J87" s="90"/>
      <c r="K87" s="42"/>
      <c r="L87" s="290">
        <f t="shared" si="5"/>
        <v>0</v>
      </c>
      <c r="M87" s="223"/>
      <c r="N87" s="80"/>
      <c r="O87" s="81"/>
      <c r="P87" s="82"/>
      <c r="Q87" s="82"/>
      <c r="R87" s="82"/>
      <c r="S87" s="82"/>
      <c r="T87" s="82"/>
      <c r="U87" s="82"/>
      <c r="V87" s="56">
        <f t="shared" si="6"/>
        <v>0</v>
      </c>
      <c r="W87" s="83"/>
      <c r="X87" s="83"/>
      <c r="Y87" s="83"/>
      <c r="Z87" s="83"/>
      <c r="AA87" s="83"/>
      <c r="AB87" s="83"/>
      <c r="AC87" s="82"/>
      <c r="AD87" s="82"/>
      <c r="AE87" s="82"/>
      <c r="AF87" s="82"/>
      <c r="AG87" s="82"/>
      <c r="AH87" s="82"/>
      <c r="AI87" s="56">
        <f t="shared" si="7"/>
        <v>0</v>
      </c>
      <c r="AJ87" s="83"/>
      <c r="AK87" s="83"/>
      <c r="AL87" s="83"/>
      <c r="AM87" s="83"/>
      <c r="AN87" s="83"/>
      <c r="AO87" s="83"/>
      <c r="AP87" s="289"/>
      <c r="AQ87" s="84"/>
      <c r="AR87" s="85"/>
    </row>
    <row r="88" spans="1:44" s="45" customFormat="1" ht="15">
      <c r="A88" s="135"/>
      <c r="B88" s="59"/>
      <c r="C88" s="58"/>
      <c r="D88" s="60"/>
      <c r="E88" s="60"/>
      <c r="F88" s="60"/>
      <c r="G88" s="60"/>
      <c r="H88" s="60"/>
      <c r="I88" s="58"/>
      <c r="J88" s="57"/>
      <c r="K88" s="57"/>
      <c r="L88" s="57"/>
      <c r="M88" s="61"/>
      <c r="N88" s="60"/>
      <c r="O88" s="58"/>
      <c r="P88" s="62"/>
      <c r="Q88" s="62"/>
      <c r="R88" s="62"/>
      <c r="S88" s="62"/>
      <c r="T88" s="62"/>
      <c r="U88" s="62"/>
      <c r="V88" s="63"/>
      <c r="W88" s="62"/>
      <c r="X88" s="62"/>
      <c r="Y88" s="62"/>
      <c r="Z88" s="62"/>
      <c r="AA88" s="62"/>
      <c r="AB88" s="62"/>
      <c r="AC88" s="62"/>
      <c r="AD88" s="62"/>
      <c r="AE88" s="62"/>
      <c r="AF88" s="62"/>
      <c r="AG88" s="62"/>
      <c r="AH88" s="62"/>
      <c r="AI88" s="63"/>
      <c r="AJ88" s="62"/>
      <c r="AK88" s="62"/>
      <c r="AL88" s="62"/>
      <c r="AM88" s="62"/>
      <c r="AN88" s="62"/>
      <c r="AO88" s="64"/>
      <c r="AP88" s="65"/>
      <c r="AQ88" s="66"/>
      <c r="AR88" s="67"/>
    </row>
    <row r="89" spans="1:44" s="68" customFormat="1" ht="15">
      <c r="A89" s="135"/>
      <c r="C89" s="69"/>
      <c r="D89" s="69"/>
      <c r="E89" s="69"/>
      <c r="F89" s="69"/>
      <c r="G89" s="69"/>
      <c r="H89" s="69"/>
      <c r="I89" s="69"/>
      <c r="J89" s="70">
        <f>SUM(J8:J88)</f>
        <v>1935184</v>
      </c>
      <c r="K89" s="70">
        <f>SUM(K8:K88)</f>
        <v>434004</v>
      </c>
      <c r="L89" s="70">
        <f>SUM(L8:L88)</f>
        <v>1501180</v>
      </c>
      <c r="M89" s="69"/>
      <c r="N89" s="69"/>
      <c r="O89" s="69"/>
      <c r="P89" s="71">
        <f aca="true" t="shared" si="8" ref="P89:AO89">SUM(P8:P88)</f>
        <v>156801</v>
      </c>
      <c r="Q89" s="71">
        <f t="shared" si="8"/>
        <v>94401</v>
      </c>
      <c r="R89" s="71">
        <f t="shared" si="8"/>
        <v>89401</v>
      </c>
      <c r="S89" s="71">
        <f t="shared" si="8"/>
        <v>89401</v>
      </c>
      <c r="T89" s="71">
        <f t="shared" si="8"/>
        <v>0</v>
      </c>
      <c r="U89" s="71">
        <f t="shared" si="8"/>
        <v>0</v>
      </c>
      <c r="V89" s="71">
        <f t="shared" si="8"/>
        <v>67055</v>
      </c>
      <c r="W89" s="71">
        <f t="shared" si="8"/>
        <v>67055</v>
      </c>
      <c r="X89" s="71">
        <f t="shared" si="8"/>
        <v>0</v>
      </c>
      <c r="Y89" s="71">
        <f t="shared" si="8"/>
        <v>0</v>
      </c>
      <c r="Z89" s="71">
        <f t="shared" si="8"/>
        <v>0</v>
      </c>
      <c r="AA89" s="71">
        <f t="shared" si="8"/>
        <v>0</v>
      </c>
      <c r="AB89" s="71">
        <f t="shared" si="8"/>
        <v>0</v>
      </c>
      <c r="AC89" s="71">
        <f t="shared" si="8"/>
        <v>443875</v>
      </c>
      <c r="AD89" s="71">
        <f t="shared" si="8"/>
        <v>376921</v>
      </c>
      <c r="AE89" s="71">
        <f t="shared" si="8"/>
        <v>393996</v>
      </c>
      <c r="AF89" s="71">
        <f t="shared" si="8"/>
        <v>342888</v>
      </c>
      <c r="AG89" s="71">
        <f t="shared" si="8"/>
        <v>0</v>
      </c>
      <c r="AH89" s="71">
        <f t="shared" si="8"/>
        <v>0</v>
      </c>
      <c r="AI89" s="71">
        <f t="shared" si="8"/>
        <v>142797.14</v>
      </c>
      <c r="AJ89" s="71">
        <f t="shared" si="8"/>
        <v>102822</v>
      </c>
      <c r="AK89" s="71">
        <f t="shared" si="8"/>
        <v>39975.14</v>
      </c>
      <c r="AL89" s="71">
        <f t="shared" si="8"/>
        <v>0</v>
      </c>
      <c r="AM89" s="71">
        <f t="shared" si="8"/>
        <v>0</v>
      </c>
      <c r="AN89" s="71">
        <f t="shared" si="8"/>
        <v>0</v>
      </c>
      <c r="AO89" s="71">
        <f t="shared" si="8"/>
        <v>0</v>
      </c>
      <c r="AP89" s="69"/>
      <c r="AQ89" s="69"/>
      <c r="AR89" s="69"/>
    </row>
    <row r="90" spans="1:44" s="45" customFormat="1" ht="15">
      <c r="A90" s="135"/>
      <c r="C90" s="47"/>
      <c r="D90" s="47"/>
      <c r="E90" s="47"/>
      <c r="F90" s="47"/>
      <c r="G90" s="47"/>
      <c r="H90" s="47"/>
      <c r="I90" s="47"/>
      <c r="J90" s="47"/>
      <c r="K90" s="47"/>
      <c r="L90" s="47"/>
      <c r="M90" s="47"/>
      <c r="N90" s="47"/>
      <c r="O90" s="47"/>
      <c r="P90" s="47"/>
      <c r="Q90" s="47"/>
      <c r="R90" s="47"/>
      <c r="S90" s="47"/>
      <c r="T90" s="47"/>
      <c r="U90" s="47"/>
      <c r="V90" s="72"/>
      <c r="W90" s="47"/>
      <c r="X90" s="47"/>
      <c r="Y90" s="47"/>
      <c r="Z90" s="47"/>
      <c r="AA90" s="72"/>
      <c r="AB90" s="72"/>
      <c r="AC90" s="47"/>
      <c r="AD90" s="47"/>
      <c r="AE90" s="47"/>
      <c r="AF90" s="47"/>
      <c r="AG90" s="47"/>
      <c r="AH90" s="47"/>
      <c r="AI90" s="47"/>
      <c r="AJ90" s="47"/>
      <c r="AK90" s="47"/>
      <c r="AL90" s="47"/>
      <c r="AM90" s="47"/>
      <c r="AN90" s="47"/>
      <c r="AO90" s="47"/>
      <c r="AP90" s="47"/>
      <c r="AQ90" s="47"/>
      <c r="AR90" s="47"/>
    </row>
    <row r="91" spans="1:44" s="45" customFormat="1" ht="15">
      <c r="A91" s="135"/>
      <c r="C91" s="47"/>
      <c r="D91" s="47"/>
      <c r="G91" s="47"/>
      <c r="H91" s="47"/>
      <c r="I91" s="47"/>
      <c r="J91" s="396" t="s">
        <v>137</v>
      </c>
      <c r="K91" s="396"/>
      <c r="L91" s="396"/>
      <c r="M91" s="396"/>
      <c r="N91" s="396"/>
      <c r="O91" s="89"/>
      <c r="P91" s="47"/>
      <c r="Q91" s="47"/>
      <c r="R91" s="47"/>
      <c r="S91" s="47"/>
      <c r="T91" s="47"/>
      <c r="U91" s="47"/>
      <c r="V91" s="72"/>
      <c r="W91" s="47"/>
      <c r="X91" s="47"/>
      <c r="Y91" s="47"/>
      <c r="Z91" s="47"/>
      <c r="AA91" s="72"/>
      <c r="AB91" s="72"/>
      <c r="AC91" s="47"/>
      <c r="AD91" s="47"/>
      <c r="AE91" s="47"/>
      <c r="AF91" s="47"/>
      <c r="AG91" s="47"/>
      <c r="AH91" s="47"/>
      <c r="AI91" s="47"/>
      <c r="AJ91" s="47"/>
      <c r="AK91" s="47"/>
      <c r="AL91" s="47"/>
      <c r="AM91" s="47"/>
      <c r="AN91" s="47"/>
      <c r="AO91" s="47"/>
      <c r="AP91" s="47"/>
      <c r="AQ91" s="47"/>
      <c r="AR91" s="47"/>
    </row>
    <row r="92" spans="1:44" s="45" customFormat="1" ht="36" customHeight="1">
      <c r="A92" s="135"/>
      <c r="B92" s="248" t="s">
        <v>152</v>
      </c>
      <c r="C92" s="249"/>
      <c r="D92" s="47"/>
      <c r="G92" s="47"/>
      <c r="H92" s="47"/>
      <c r="I92" s="286" t="s">
        <v>139</v>
      </c>
      <c r="J92" s="132" t="s">
        <v>104</v>
      </c>
      <c r="K92" s="132" t="s">
        <v>80</v>
      </c>
      <c r="L92" s="132" t="s">
        <v>135</v>
      </c>
      <c r="M92" s="132" t="s">
        <v>81</v>
      </c>
      <c r="N92" s="132" t="s">
        <v>136</v>
      </c>
      <c r="O92" s="73" t="s">
        <v>11</v>
      </c>
      <c r="P92" s="47"/>
      <c r="Q92" s="47"/>
      <c r="R92" s="47"/>
      <c r="S92" s="47"/>
      <c r="T92" s="47"/>
      <c r="U92" s="47"/>
      <c r="V92" s="72"/>
      <c r="W92" s="47"/>
      <c r="X92" s="47"/>
      <c r="Y92" s="47"/>
      <c r="Z92" s="47"/>
      <c r="AA92" s="72"/>
      <c r="AB92" s="72"/>
      <c r="AC92" s="47"/>
      <c r="AD92" s="47"/>
      <c r="AE92" s="47"/>
      <c r="AF92" s="47"/>
      <c r="AG92" s="47"/>
      <c r="AH92" s="47"/>
      <c r="AI92" s="74"/>
      <c r="AJ92" s="47"/>
      <c r="AK92" s="47"/>
      <c r="AL92" s="47"/>
      <c r="AM92" s="47"/>
      <c r="AN92" s="47"/>
      <c r="AO92" s="47"/>
      <c r="AP92" s="47"/>
      <c r="AQ92" s="47"/>
      <c r="AR92" s="47"/>
    </row>
    <row r="93" spans="1:44" s="45" customFormat="1" ht="15" customHeight="1">
      <c r="A93" s="135"/>
      <c r="B93" s="244" t="s">
        <v>2</v>
      </c>
      <c r="C93" s="244">
        <f>B2</f>
        <v>2018</v>
      </c>
      <c r="D93" s="47"/>
      <c r="E93" s="47"/>
      <c r="F93" s="47"/>
      <c r="G93" s="47"/>
      <c r="H93" s="47"/>
      <c r="I93" s="286"/>
      <c r="J93" s="210" t="s">
        <v>3</v>
      </c>
      <c r="K93" s="211">
        <f>SUM(K94:K100)</f>
        <v>9</v>
      </c>
      <c r="L93" s="212"/>
      <c r="M93" s="211">
        <f>SUM(M94:M100)</f>
        <v>6</v>
      </c>
      <c r="N93" s="212"/>
      <c r="O93" s="86" t="s">
        <v>128</v>
      </c>
      <c r="P93" s="47"/>
      <c r="Q93" s="47"/>
      <c r="R93" s="47"/>
      <c r="S93" s="47"/>
      <c r="T93" s="47"/>
      <c r="U93" s="47"/>
      <c r="V93" s="72"/>
      <c r="W93" s="47"/>
      <c r="X93" s="47"/>
      <c r="Y93" s="47"/>
      <c r="Z93" s="47"/>
      <c r="AA93" s="72"/>
      <c r="AB93" s="72"/>
      <c r="AC93" s="47"/>
      <c r="AD93" s="47"/>
      <c r="AE93" s="47"/>
      <c r="AF93" s="47"/>
      <c r="AG93" s="47"/>
      <c r="AH93" s="47"/>
      <c r="AI93" s="75"/>
      <c r="AJ93" s="47"/>
      <c r="AK93" s="47"/>
      <c r="AL93" s="47"/>
      <c r="AM93" s="47"/>
      <c r="AN93" s="47"/>
      <c r="AO93" s="47"/>
      <c r="AP93" s="47"/>
      <c r="AQ93" s="47"/>
      <c r="AR93" s="47"/>
    </row>
    <row r="94" spans="1:44" s="45" customFormat="1" ht="15" customHeight="1">
      <c r="A94" s="135"/>
      <c r="B94" s="87">
        <f>COUNTIF($G$8:$G$87,"X")</f>
        <v>0</v>
      </c>
      <c r="C94" s="87">
        <f>_xlfn.COUNTIFS(G8:G87,"X",N8:N87,"DA")</f>
        <v>0</v>
      </c>
      <c r="D94" s="47"/>
      <c r="E94" s="47"/>
      <c r="F94" s="47"/>
      <c r="G94" s="47"/>
      <c r="H94" s="47"/>
      <c r="I94" s="286"/>
      <c r="J94" s="229" t="s">
        <v>10</v>
      </c>
      <c r="K94" s="128">
        <f aca="true" t="shared" si="9" ref="K94:K100">COUNTIF($M$8:$M$87,J94)</f>
        <v>1</v>
      </c>
      <c r="L94" s="129">
        <f>K94/$K$93</f>
        <v>0.1111111111111111</v>
      </c>
      <c r="M94" s="128">
        <f>_xlfn.COUNTIFS(M8:M87,J94,N8:N87,"DA")</f>
        <v>0</v>
      </c>
      <c r="N94" s="129">
        <f>M94/$M$93</f>
        <v>0</v>
      </c>
      <c r="O94" s="234" t="s">
        <v>127</v>
      </c>
      <c r="P94" s="47"/>
      <c r="Q94" s="47"/>
      <c r="R94" s="47"/>
      <c r="S94" s="47"/>
      <c r="T94" s="47"/>
      <c r="U94" s="47"/>
      <c r="V94" s="72"/>
      <c r="W94" s="47"/>
      <c r="X94" s="47"/>
      <c r="Y94" s="47"/>
      <c r="Z94" s="47"/>
      <c r="AA94" s="72"/>
      <c r="AB94" s="72"/>
      <c r="AC94" s="47"/>
      <c r="AD94" s="47"/>
      <c r="AE94" s="47"/>
      <c r="AF94" s="47"/>
      <c r="AG94" s="47"/>
      <c r="AH94" s="47"/>
      <c r="AI94" s="75"/>
      <c r="AJ94" s="47"/>
      <c r="AK94" s="47"/>
      <c r="AL94" s="47"/>
      <c r="AM94" s="47"/>
      <c r="AN94" s="47"/>
      <c r="AO94" s="47"/>
      <c r="AP94" s="47"/>
      <c r="AQ94" s="47"/>
      <c r="AR94" s="47"/>
    </row>
    <row r="95" spans="1:44" s="45" customFormat="1" ht="36.75" customHeight="1">
      <c r="A95" s="135"/>
      <c r="C95" s="47"/>
      <c r="D95" s="47"/>
      <c r="E95" s="47"/>
      <c r="F95" s="47"/>
      <c r="G95" s="47"/>
      <c r="H95" s="47"/>
      <c r="I95" s="286"/>
      <c r="J95" s="233" t="s">
        <v>120</v>
      </c>
      <c r="K95" s="130">
        <f t="shared" si="9"/>
        <v>0</v>
      </c>
      <c r="L95" s="393">
        <f>(K95+K96+K97+K98)/$K$93</f>
        <v>0.4444444444444444</v>
      </c>
      <c r="M95" s="130">
        <f>_xlfn.COUNTIFS(M7:M87,J95,N7:N87,"DA")</f>
        <v>0</v>
      </c>
      <c r="N95" s="393">
        <f>(M95+M96+M97+M98)/$M$93</f>
        <v>0.5</v>
      </c>
      <c r="O95" s="234" t="s">
        <v>141</v>
      </c>
      <c r="P95" s="47"/>
      <c r="Q95" s="47"/>
      <c r="R95" s="47"/>
      <c r="S95" s="47"/>
      <c r="T95" s="47"/>
      <c r="U95" s="47"/>
      <c r="V95" s="72"/>
      <c r="W95" s="47"/>
      <c r="X95" s="47"/>
      <c r="Y95" s="47"/>
      <c r="Z95" s="47"/>
      <c r="AA95" s="72"/>
      <c r="AB95" s="72"/>
      <c r="AC95" s="47"/>
      <c r="AD95" s="47"/>
      <c r="AE95" s="47"/>
      <c r="AF95" s="47"/>
      <c r="AG95" s="47"/>
      <c r="AH95" s="47"/>
      <c r="AI95" s="75"/>
      <c r="AJ95" s="47"/>
      <c r="AK95" s="47"/>
      <c r="AL95" s="47"/>
      <c r="AM95" s="47"/>
      <c r="AN95" s="47"/>
      <c r="AO95" s="47"/>
      <c r="AP95" s="47"/>
      <c r="AQ95" s="47"/>
      <c r="AR95" s="47"/>
    </row>
    <row r="96" spans="1:44" s="45" customFormat="1" ht="24" customHeight="1">
      <c r="A96" s="135"/>
      <c r="C96" s="47"/>
      <c r="D96" s="47"/>
      <c r="E96" s="47"/>
      <c r="F96" s="47"/>
      <c r="G96" s="47"/>
      <c r="H96" s="47"/>
      <c r="I96" s="286"/>
      <c r="J96" s="230" t="s">
        <v>121</v>
      </c>
      <c r="K96" s="130">
        <f t="shared" si="9"/>
        <v>4</v>
      </c>
      <c r="L96" s="394"/>
      <c r="M96" s="130">
        <f>_xlfn.COUNTIFS(M8:M87,J96,N8:N87,"DA")</f>
        <v>3</v>
      </c>
      <c r="N96" s="394"/>
      <c r="O96" s="234" t="s">
        <v>142</v>
      </c>
      <c r="P96" s="47"/>
      <c r="Q96" s="47"/>
      <c r="R96" s="47"/>
      <c r="S96" s="47"/>
      <c r="T96" s="47"/>
      <c r="U96" s="47"/>
      <c r="V96" s="72"/>
      <c r="W96" s="47"/>
      <c r="X96" s="47"/>
      <c r="Y96" s="47"/>
      <c r="Z96" s="47"/>
      <c r="AA96" s="72"/>
      <c r="AB96" s="72"/>
      <c r="AC96" s="47"/>
      <c r="AD96" s="47"/>
      <c r="AE96" s="47"/>
      <c r="AF96" s="47"/>
      <c r="AG96" s="47"/>
      <c r="AH96" s="47"/>
      <c r="AI96" s="75"/>
      <c r="AJ96" s="47"/>
      <c r="AK96" s="47"/>
      <c r="AL96" s="47"/>
      <c r="AM96" s="47"/>
      <c r="AN96" s="47"/>
      <c r="AO96" s="47"/>
      <c r="AP96" s="47"/>
      <c r="AQ96" s="47"/>
      <c r="AR96" s="47"/>
    </row>
    <row r="97" spans="1:44" s="45" customFormat="1" ht="24" customHeight="1">
      <c r="A97" s="135"/>
      <c r="C97" s="47"/>
      <c r="D97" s="47"/>
      <c r="E97" s="47"/>
      <c r="F97" s="47"/>
      <c r="G97" s="47"/>
      <c r="H97" s="47"/>
      <c r="I97" s="286"/>
      <c r="J97" s="230" t="s">
        <v>122</v>
      </c>
      <c r="K97" s="130">
        <f t="shared" si="9"/>
        <v>0</v>
      </c>
      <c r="L97" s="394"/>
      <c r="M97" s="130">
        <f>_xlfn.COUNTIFS(M8:M87,J97,N8:N87,"DA")</f>
        <v>0</v>
      </c>
      <c r="N97" s="394"/>
      <c r="O97" s="234" t="s">
        <v>143</v>
      </c>
      <c r="P97" s="47"/>
      <c r="Q97" s="47"/>
      <c r="R97" s="47"/>
      <c r="S97" s="47"/>
      <c r="T97" s="47"/>
      <c r="U97" s="47"/>
      <c r="V97" s="72"/>
      <c r="W97" s="47"/>
      <c r="X97" s="47"/>
      <c r="Y97" s="47"/>
      <c r="Z97" s="47"/>
      <c r="AA97" s="72"/>
      <c r="AB97" s="72"/>
      <c r="AC97" s="47"/>
      <c r="AD97" s="47"/>
      <c r="AE97" s="47"/>
      <c r="AF97" s="47"/>
      <c r="AG97" s="47"/>
      <c r="AH97" s="47"/>
      <c r="AI97" s="75"/>
      <c r="AJ97" s="47"/>
      <c r="AK97" s="47"/>
      <c r="AL97" s="47"/>
      <c r="AM97" s="47"/>
      <c r="AN97" s="47"/>
      <c r="AO97" s="47"/>
      <c r="AP97" s="47"/>
      <c r="AQ97" s="47"/>
      <c r="AR97" s="47"/>
    </row>
    <row r="98" spans="1:44" s="45" customFormat="1" ht="15" customHeight="1">
      <c r="A98" s="135"/>
      <c r="C98" s="47"/>
      <c r="D98" s="47"/>
      <c r="E98" s="47"/>
      <c r="F98" s="47"/>
      <c r="G98" s="47"/>
      <c r="H98" s="47"/>
      <c r="I98" s="286"/>
      <c r="J98" s="230" t="s">
        <v>123</v>
      </c>
      <c r="K98" s="130">
        <f t="shared" si="9"/>
        <v>0</v>
      </c>
      <c r="L98" s="395"/>
      <c r="M98" s="130">
        <f>_xlfn.COUNTIFS(M8:M87,J98,N8:N87,"DA")</f>
        <v>0</v>
      </c>
      <c r="N98" s="395"/>
      <c r="O98" s="234" t="s">
        <v>144</v>
      </c>
      <c r="P98" s="47"/>
      <c r="Q98" s="47"/>
      <c r="R98" s="47"/>
      <c r="S98" s="47"/>
      <c r="T98" s="47"/>
      <c r="U98" s="47"/>
      <c r="V98" s="72"/>
      <c r="W98" s="47"/>
      <c r="X98" s="47"/>
      <c r="Y98" s="47"/>
      <c r="Z98" s="47"/>
      <c r="AA98" s="72"/>
      <c r="AB98" s="72"/>
      <c r="AC98" s="47"/>
      <c r="AD98" s="47"/>
      <c r="AE98" s="47"/>
      <c r="AF98" s="47"/>
      <c r="AG98" s="47"/>
      <c r="AH98" s="47"/>
      <c r="AI98" s="47"/>
      <c r="AJ98" s="47"/>
      <c r="AK98" s="47"/>
      <c r="AL98" s="47"/>
      <c r="AM98" s="47"/>
      <c r="AN98" s="47"/>
      <c r="AO98" s="47"/>
      <c r="AP98" s="47"/>
      <c r="AQ98" s="47"/>
      <c r="AR98" s="47"/>
    </row>
    <row r="99" spans="1:44" s="45" customFormat="1" ht="15" customHeight="1">
      <c r="A99" s="135"/>
      <c r="C99" s="47"/>
      <c r="D99" s="47"/>
      <c r="E99" s="47"/>
      <c r="F99" s="47"/>
      <c r="G99" s="47"/>
      <c r="H99" s="47"/>
      <c r="I99" s="286"/>
      <c r="J99" s="231" t="s">
        <v>118</v>
      </c>
      <c r="K99" s="131">
        <f t="shared" si="9"/>
        <v>4</v>
      </c>
      <c r="L99" s="399">
        <f>(K99+K100)/$K$93</f>
        <v>0.4444444444444444</v>
      </c>
      <c r="M99" s="131">
        <f>_xlfn.COUNTIFS(M8:M87,J99,N8:N87,"DA")</f>
        <v>3</v>
      </c>
      <c r="N99" s="399">
        <f>(M99+M100)/$M$93</f>
        <v>0.5</v>
      </c>
      <c r="O99" s="234" t="s">
        <v>145</v>
      </c>
      <c r="P99" s="47"/>
      <c r="Q99" s="47"/>
      <c r="R99" s="47"/>
      <c r="S99" s="47"/>
      <c r="T99" s="47"/>
      <c r="U99" s="47"/>
      <c r="V99" s="72"/>
      <c r="W99" s="47"/>
      <c r="X99" s="47"/>
      <c r="Y99" s="47"/>
      <c r="Z99" s="47"/>
      <c r="AA99" s="72"/>
      <c r="AB99" s="72"/>
      <c r="AC99" s="47"/>
      <c r="AD99" s="47"/>
      <c r="AE99" s="47"/>
      <c r="AF99" s="47"/>
      <c r="AG99" s="47"/>
      <c r="AH99" s="47"/>
      <c r="AI99" s="47"/>
      <c r="AJ99" s="47"/>
      <c r="AK99" s="47"/>
      <c r="AL99" s="47"/>
      <c r="AM99" s="47"/>
      <c r="AN99" s="47"/>
      <c r="AO99" s="47"/>
      <c r="AP99" s="47"/>
      <c r="AQ99" s="47"/>
      <c r="AR99" s="47"/>
    </row>
    <row r="100" spans="1:44" s="45" customFormat="1" ht="15" customHeight="1">
      <c r="A100" s="135"/>
      <c r="C100" s="47"/>
      <c r="D100" s="47"/>
      <c r="E100" s="47"/>
      <c r="F100" s="47"/>
      <c r="G100" s="47"/>
      <c r="H100" s="47"/>
      <c r="I100" s="286"/>
      <c r="J100" s="231" t="s">
        <v>119</v>
      </c>
      <c r="K100" s="131">
        <f t="shared" si="9"/>
        <v>0</v>
      </c>
      <c r="L100" s="399"/>
      <c r="M100" s="131">
        <f>_xlfn.COUNTIFS(M8:M87,J100,N8:N87,"DA")</f>
        <v>0</v>
      </c>
      <c r="N100" s="399"/>
      <c r="O100" s="234" t="s">
        <v>146</v>
      </c>
      <c r="P100" s="47"/>
      <c r="Q100" s="47"/>
      <c r="R100" s="47"/>
      <c r="S100" s="47"/>
      <c r="T100" s="47"/>
      <c r="U100" s="47"/>
      <c r="V100" s="72"/>
      <c r="W100" s="47"/>
      <c r="X100" s="47"/>
      <c r="Y100" s="47"/>
      <c r="Z100" s="47"/>
      <c r="AA100" s="72"/>
      <c r="AB100" s="72"/>
      <c r="AC100" s="47"/>
      <c r="AD100" s="47"/>
      <c r="AE100" s="47"/>
      <c r="AF100" s="47"/>
      <c r="AG100" s="47"/>
      <c r="AH100" s="47"/>
      <c r="AI100" s="47"/>
      <c r="AJ100" s="47"/>
      <c r="AK100" s="47"/>
      <c r="AL100" s="47"/>
      <c r="AM100" s="47"/>
      <c r="AN100" s="47"/>
      <c r="AO100" s="47"/>
      <c r="AP100" s="47"/>
      <c r="AQ100" s="47"/>
      <c r="AR100" s="47"/>
    </row>
    <row r="101" spans="1:44" s="45" customFormat="1" ht="15" customHeight="1">
      <c r="A101" s="135"/>
      <c r="D101" s="47"/>
      <c r="E101" s="47"/>
      <c r="F101" s="47"/>
      <c r="G101" s="47"/>
      <c r="H101" s="47"/>
      <c r="I101" s="228"/>
      <c r="J101" s="232"/>
      <c r="K101" s="47"/>
      <c r="L101" s="47"/>
      <c r="M101" s="47"/>
      <c r="N101" s="47"/>
      <c r="O101" s="47"/>
      <c r="P101" s="47"/>
      <c r="Q101" s="47"/>
      <c r="R101" s="107"/>
      <c r="S101" s="47"/>
      <c r="T101" s="47"/>
      <c r="U101" s="47"/>
      <c r="V101" s="72"/>
      <c r="W101" s="47"/>
      <c r="X101" s="47"/>
      <c r="Y101" s="47"/>
      <c r="Z101" s="47"/>
      <c r="AA101" s="72"/>
      <c r="AB101" s="72"/>
      <c r="AC101" s="47"/>
      <c r="AD101" s="47"/>
      <c r="AE101" s="47"/>
      <c r="AF101" s="47"/>
      <c r="AG101" s="47"/>
      <c r="AH101" s="47"/>
      <c r="AI101" s="47"/>
      <c r="AJ101" s="47"/>
      <c r="AK101" s="47"/>
      <c r="AL101" s="47"/>
      <c r="AM101" s="47"/>
      <c r="AN101" s="47"/>
      <c r="AO101" s="47"/>
      <c r="AP101" s="47"/>
      <c r="AQ101" s="47"/>
      <c r="AR101" s="47"/>
    </row>
    <row r="102" spans="1:44" s="45" customFormat="1" ht="45.75">
      <c r="A102" s="135"/>
      <c r="C102" s="47"/>
      <c r="D102" s="47"/>
      <c r="E102" s="47"/>
      <c r="F102" s="47"/>
      <c r="G102" s="47"/>
      <c r="H102" s="47"/>
      <c r="I102" s="228"/>
      <c r="J102" s="403" t="s">
        <v>88</v>
      </c>
      <c r="K102" s="403"/>
      <c r="L102" s="121" t="s">
        <v>25</v>
      </c>
      <c r="M102" s="121" t="s">
        <v>26</v>
      </c>
      <c r="N102" s="121" t="s">
        <v>125</v>
      </c>
      <c r="O102" s="235" t="s">
        <v>124</v>
      </c>
      <c r="P102" s="121" t="s">
        <v>28</v>
      </c>
      <c r="Q102" s="121" t="s">
        <v>29</v>
      </c>
      <c r="S102" s="47"/>
      <c r="T102" s="47"/>
      <c r="U102" s="47"/>
      <c r="V102" s="72"/>
      <c r="W102" s="47"/>
      <c r="X102" s="47"/>
      <c r="Y102" s="47"/>
      <c r="Z102" s="47"/>
      <c r="AA102" s="72"/>
      <c r="AB102" s="72"/>
      <c r="AC102" s="47"/>
      <c r="AD102" s="47"/>
      <c r="AE102" s="47"/>
      <c r="AF102" s="47"/>
      <c r="AG102" s="47"/>
      <c r="AH102" s="47"/>
      <c r="AI102" s="47"/>
      <c r="AJ102" s="47"/>
      <c r="AK102" s="47"/>
      <c r="AL102" s="47"/>
      <c r="AM102" s="47"/>
      <c r="AN102" s="47"/>
      <c r="AO102" s="47"/>
      <c r="AP102" s="47"/>
      <c r="AQ102" s="47"/>
      <c r="AR102" s="47"/>
    </row>
    <row r="103" spans="1:44" s="1" customFormat="1" ht="15" customHeight="1">
      <c r="A103" s="135"/>
      <c r="B103" s="36"/>
      <c r="C103" s="2"/>
      <c r="D103" s="2"/>
      <c r="E103" s="2"/>
      <c r="F103" s="2"/>
      <c r="G103" s="2"/>
      <c r="H103" s="2"/>
      <c r="I103" s="228"/>
      <c r="J103" s="398" t="s">
        <v>75</v>
      </c>
      <c r="K103" s="398"/>
      <c r="L103" s="122">
        <f>$J$89</f>
        <v>1935184</v>
      </c>
      <c r="M103" s="123">
        <f>SUMIF(SO!$M$8:$M$87,SO!$J$94,SO!$V$8:$V$87)+SUMIF(SO!$M$8:$M$87,SO!$J$94,SO!$AI$8:$AI$87)</f>
        <v>150000</v>
      </c>
      <c r="N103" s="123">
        <f>SUMIF(SO!$M$8:$M$87,SO!$J$95,SO!$V$8:$V$87)+SUMIF(SO!$M$8:$M$87,SO!$J$96,SO!$V$8:$V$87)+SUMIF(SO!$M$8:$M$87,SO!$J$97,SO!$V$8:$V$87)+SUMIF(SO!$M$8:$M$87,SO!$J$98,SO!$V$8:$V$87)+SUMIF(SO!$M$8:$M$87,SO!$J$95,SO!$AI$8:$AI$87)+SUMIF(SO!$M$8:$M$87,SO!$J$96,SO!$AI$8:$AI$87)+SUMIF(SO!$M$8:$M$87,SO!$J$97,SO!$AI$8:$AI$87)+SUMIF(SO!$M$8:$M$87,SO!$J$98,SO!$AI$8:$AI$87)</f>
        <v>59852.14</v>
      </c>
      <c r="O103" s="123">
        <f>L103-(M103+N103)</f>
        <v>1725331.8599999999</v>
      </c>
      <c r="P103" s="127">
        <f>M103/L103</f>
        <v>0.07751200919395779</v>
      </c>
      <c r="Q103" s="127">
        <f>(M103+N103)/L103</f>
        <v>0.10844040670034479</v>
      </c>
      <c r="V103" s="5"/>
      <c r="W103" s="2"/>
      <c r="X103" s="2"/>
      <c r="Y103" s="2"/>
      <c r="Z103" s="2"/>
      <c r="AA103" s="5"/>
      <c r="AB103" s="5"/>
      <c r="AC103" s="2"/>
      <c r="AD103" s="2"/>
      <c r="AE103" s="2"/>
      <c r="AF103" s="2"/>
      <c r="AG103" s="2"/>
      <c r="AH103" s="2"/>
      <c r="AI103" s="2"/>
      <c r="AJ103" s="2"/>
      <c r="AK103" s="2"/>
      <c r="AL103" s="2"/>
      <c r="AM103" s="2"/>
      <c r="AN103" s="2"/>
      <c r="AO103" s="2"/>
      <c r="AP103" s="2"/>
      <c r="AQ103" s="2"/>
      <c r="AR103" s="2"/>
    </row>
    <row r="104" spans="1:44" s="1" customFormat="1" ht="15" customHeight="1">
      <c r="A104" s="135"/>
      <c r="I104" s="228"/>
      <c r="J104" s="400" t="s">
        <v>76</v>
      </c>
      <c r="K104" s="401"/>
      <c r="L104" s="122" t="e">
        <f>IF($B$2=2022,_xlfn.SUMIFS(SO!$U$8:$U$87,SO!$M$8:$M$87,"&lt;&gt;""",SO!$N$8:$N$87,"DA")+_xlfn.SUMIFS(SO!$AH$8:$AH$87,SO!$M$8:$M$87,"&lt;&gt;""",SO!$N$8:$N$87,"DA"),IF($B$2=2021,_xlfn.SUMIFS(SO!$T$8:$T$87,SO!$M$8:$M$87,"&lt;&gt;""",SO!$N$8:$N$87,"DA")+_xlfn.SUMIFS(SO!$AG$8:$AG$87,SO!$M$8:$M$87,"&lt;&gt;""",SO!$N$8:$N$87,"DA"),IF($B$2=2020,_xlfn.SUMIFS(SO!$S$8:$S$87,SO!$M$8:$M$87,"&lt;&gt;""",SO!$N$8:$N$87,"DA")+_xlfn.SUMIFS(SO!$AF$8:$AF$87,SO!$M$8:$M$87,"&lt;&gt;""",SO!$N$8:$N$87,"DA"),IF($B$2=2019,_xlfn.SUMIFS(SO!$R$8:$R$87,SO!$M$8:$M$87,"&lt;&gt;""",SO!$N$8:$N$87,"DA")+_xlfn.SUMIFS(SO!$AE$8:$AE$87,SO!$M$8:$M$87,"&lt;&gt;""",SO!$N$8:$N$87,"DA"),IF($B$2=2018,_xlfn.SUMIFS(SO!$Q$8:$Q$87,SO!$M$8:$M$87,"&lt;&gt;""",SO!$N$8:$N$87,"DA")+_xlfn.SUMIFS(SO!$AD$8:$AD$87,SO!$M$8:$M$87,"&lt;&gt;""",SO!$N$8:$N$87,"DA"),IF($B$2=2017,_xlfn.SUMIFS(SO!$P$8:$P$87,SO!$M$8:$M$87,"&lt;&gt;""",SO!$N$8:$N$87,"DA")+_xlfn.SUMIFS(SO!$AC$8:$AC$87,SO!$M$8:$M$87,"&lt;&gt;""",SO!$N$8:$N$87,"DA"),"greska"))))))</f>
        <v>#NAME?</v>
      </c>
      <c r="M104" s="123" t="e">
        <f>IF($B$2=2022,_xlfn.SUMIFS(SO!$AB$8:$AB$87,SO!$M$8:$M$87,SO!$J$94,SO!$N$8:$N$87,"DA")+_xlfn.SUMIFS(SO!$AO$8:$AO$87,SO!$M$8:$M$87,SO!$J$94,SO!$N$8:$N$87,"DA"),IF($B$2=2021,_xlfn.SUMIFS(SO!$AA$8:$AA$87,SO!$M$8:$M$87,SO!$J$94,SO!$N$8:$N$87,"DA")+_xlfn.SUMIFS(SO!$AN$8:$AN$87,SO!$M$8:$M$87,SO!$J$94,SO!$N$8:$N$87,"DA"),IF($B$2=2020,_xlfn.SUMIFS(SO!$Z$8:$Z$87,SO!$M$8:$M$87,SO!$J$94,SO!$N$8:$N$87,"DA")+_xlfn.SUMIFS(SO!$AM$8:$AM$87,SO!$M$8:$M$87,SO!$J$94,SO!$N$8:$N$87,"DA"),IF($B$2=2019,_xlfn.SUMIFS(SO!$Y$8:$Y$87,SO!$M$8:$M$87,SO!$J$94,SO!$N$8:$N$87,"DA")+_xlfn.SUMIFS(SO!$AL$8:$AL$87,SO!$M$8:$M$87,SO!$J$94,SO!$N$8:$N$87,"DA"),IF($B$2=2018,_xlfn.SUMIFS(SO!$X$8:$X$87,SO!$M$8:$M$87,SO!$J$94,SO!$N$8:$N$87,"DA")+_xlfn.SUMIFS(SO!$AK$8:$AK$87,SO!$M$8:$M$87,SO!$J$94,SO!$N$8:$N$87,"DA"),IF($B$2=2017,_xlfn.SUMIFS(SO!$W$8:$W$87,SO!$M$8:$M$87,SO!$J$94,SO!$N$8:$N$87,"DA")+_xlfn.SUMIFS(SO!$AJ$8:$AJ$87,SO!$M$8:$M$87,SO!$J$94,SO!$N$8:$N$87,"DA"),"greska"))))))</f>
        <v>#NAME?</v>
      </c>
      <c r="N104" s="123" t="e">
        <f>#VALUE!</f>
        <v>#VALUE!</v>
      </c>
      <c r="O104" s="123" t="e">
        <f>L104-(M104+N104)</f>
        <v>#NAME?</v>
      </c>
      <c r="P104" s="127" t="e">
        <f>M104/L104</f>
        <v>#NAME?</v>
      </c>
      <c r="Q104" s="127" t="e">
        <f>(M104+N104)/L104</f>
        <v>#NAME?</v>
      </c>
      <c r="V104" s="4"/>
      <c r="AA104" s="4"/>
      <c r="AB104" s="4"/>
      <c r="AP104" s="2"/>
      <c r="AQ104" s="2"/>
      <c r="AR104" s="2"/>
    </row>
    <row r="105" spans="1:44" s="1" customFormat="1" ht="15" customHeight="1">
      <c r="A105" s="135"/>
      <c r="I105" s="228"/>
      <c r="J105" s="397" t="s">
        <v>77</v>
      </c>
      <c r="K105" s="397"/>
      <c r="L105" s="122" t="e">
        <f>IF($B$2=2022,_xlfn.SUMIFS(SO!$U$8:$U$87,SO!$M$8:$M$87,"&lt;&gt;""",SO!$N$8:$N$87,"DA"),IF($B$2=2021,_xlfn.SUMIFS(SO!$T$8:$T$87,SO!$M$8:$M$87,"&lt;&gt;""",SO!$N$8:$N$87,"DA"),IF($B$2=2020,_xlfn.SUMIFS(SO!$S$8:$S$87,SO!$M$8:$M$87,"&lt;&gt;""",SO!$N$8:$N$87,"DA"),IF($B$2=2019,_xlfn.SUMIFS(SO!$R$8:$R$87,SO!$M$8:$M$87,"&lt;&gt;""",SO!$N$8:$N$87,"DA"),IF($B$2=2018,_xlfn.SUMIFS(SO!$Q$8:$Q$87,SO!$M$8:$M$87,"&lt;&gt;""",SO!$N$8:$N$87,"DA"),IF($B$2=2017,_xlfn.SUMIFS(SO!$P$8:$P$87,SO!$M$8:$M$87,"&lt;&gt;""",SO!$N$8:$N$87,"DA"),"greska"))))))</f>
        <v>#NAME?</v>
      </c>
      <c r="M105" s="123" t="e">
        <f>IF($B$2=2022,_xlfn.SUMIFS(SO!$AB$8:$AB$87,SO!$M$8:$M$87,SO!$J$94,SO!$N$8:$N$87,"DA"),IF($B$2=2021,_xlfn.SUMIFS(SO!$AA$8:$AA$87,SO!$M$8:$M$87,SO!$J$94,SO!$N$8:$N$87,"DA"),IF($B$2=2020,_xlfn.SUMIFS(SO!$Z$8:$Z$87,SO!$M$8:$M$87,SO!$J$94,SO!$N$8:$N$87,"DA"),IF($B$2=2019,_xlfn.SUMIFS(SO!$Y$8:$Y$87,SO!$M$8:$M$87,SO!$J$94,SO!$N$8:$N$87,"DA"),IF($B$2=2018,_xlfn.SUMIFS(SO!$X$8:$X$87,SO!$M$8:$M$87,SO!$J$94,SO!$N$8:$N$87,"DA"),IF($B$2=2017,_xlfn.SUMIFS(SO!$W$8:$W$87,SO!$M$8:$M$87,SO!$J$94,SO!$N$8:$N$87,"DA"),"greska"))))))</f>
        <v>#NAME?</v>
      </c>
      <c r="N105" s="123" t="e">
        <f>IF($B$2=2022,_xlfn.SUMIFS(SO!$AB$8:$AB$87,SO!$M$8:$M$87,SO!$J$95,SO!$N$8:$N$87,"DA")+_xlfn.SUMIFS(SO!$AB$8:$AB$87,SO!$M$8:$M$87,SO!$J$96,SO!$N$8:$N$87,"DA")+_xlfn.SUMIFS(SO!$AB$8:$AB$87,SO!$M$8:$M$87,SO!$J$97,SO!$N$8:$N$87,"DA")+_xlfn.SUMIFS(SO!$AB$8:$AB$87,SO!$M$8:$M$87,SO!$J$98,SO!$N$8:$N$87,"DA"),IF($B$2=2021,_xlfn.SUMIFS(SO!$AA$8:$AA$87,SO!$M$8:$M$87,SO!$J$95,SO!$N$8:$N$87,"DA")+_xlfn.SUMIFS(SO!$AA$8:$AA$87,SO!$M$8:$M$87,SO!$J$96,SO!$N$8:$N$87,"DA")+_xlfn.SUMIFS(SO!$AA$8:$AA$87,SO!$M$8:$M$87,SO!$J$97,SO!$N$8:$N$87,"DA")+_xlfn.SUMIFS(SO!$AA$8:$AA$87,SO!$M$8:$M$87,SO!$J$98,SO!$N$8:$N$87,"DA"),IF($B$2=2020,_xlfn.SUMIFS(SO!$Z$8:$Z$87,SO!$M$8:$M$87,SO!$J$95,SO!$N$8:$N$87,"DA")+_xlfn.SUMIFS(SO!$Z$8:$Z$87,SO!$M$8:$M$87,SO!$J$96,SO!$N$8:$N$87,"DA")+_xlfn.SUMIFS(SO!$Z$8:$Z$87,SO!$M$8:$M$87,SO!$J$97,SO!$N$8:$N$87,"DA")+_xlfn.SUMIFS(SO!$Z$8:$Z$87,SO!$M$8:$M$87,SO!$J$98,SO!$N$8:$N$87,"DA"),IF($B$2=2019,_xlfn.SUMIFS(SO!$Y$8:$Y$87,SO!$M$8:$M$87,SO!$J$95,SO!$N$8:$N$87,"DA")+_xlfn.SUMIFS(SO!$Y$8:$Y$87,SO!$M$8:$M$87,SO!$J$96,SO!$N$8:$N$87,"DA")+_xlfn.SUMIFS(SO!$Y$8:$Y$87,SO!$M$8:$M$87,SO!$J$97,SO!$N$8:$N$87,"DA")+_xlfn.SUMIFS(SO!$Y$8:$Y$87,SO!$M$8:$M$87,SO!$J$98,SO!$N$8:$N$87,"DA"),IF($B$2=2018,_xlfn.SUMIFS(SO!$X$8:$X$87,SO!$M$8:$M$87,SO!$J$95,SO!$N$8:$N$87,"DA")+_xlfn.SUMIFS(SO!$X$8:$X$87,SO!$M$8:$M$87,SO!$J$96,SO!$N$8:$N$87,"DA")+_xlfn.SUMIFS(SO!$X$8:$X$87,SO!$M$8:$M$87,SO!$J$97,SO!$N$8:$N$87,"DA")+_xlfn.SUMIFS(SO!$X$8:$X$87,SO!$M$8:$M$87,SO!$J$98,SO!$N$8:$N$87,"DA"),IF($B$2=2017,_xlfn.SUMIFS(SO!$W$8:$W$87,SO!$M$8:$M$87,SO!$J$95,SO!$N$8:$N$87,"DA")+_xlfn.SUMIFS(SO!$W$8:$W$87,SO!$M$8:$M$87,SO!$J$96,SO!$N$8:$N$87,"DA")+_xlfn.SUMIFS(SO!$W$8:$W$87,SO!$M$8:$M$87,SO!$J$97,SO!$N$8:$N$87,"DA")+_xlfn.SUMIFS(SO!$W$8:$W$87,SO!$M$8:$M$87,SO!$J$98,SO!$N$8:$N$87,"DA"),"greska"))))))</f>
        <v>#NAME?</v>
      </c>
      <c r="O105" s="123" t="e">
        <f>L105-(M105+N105)</f>
        <v>#NAME?</v>
      </c>
      <c r="P105" s="108"/>
      <c r="Q105" s="108"/>
      <c r="V105" s="4"/>
      <c r="AA105" s="4"/>
      <c r="AB105" s="4"/>
      <c r="AP105" s="2"/>
      <c r="AQ105" s="2"/>
      <c r="AR105" s="2"/>
    </row>
    <row r="106" spans="1:44" s="1" customFormat="1" ht="15" customHeight="1">
      <c r="A106" s="135"/>
      <c r="I106" s="228"/>
      <c r="J106" s="397" t="s">
        <v>78</v>
      </c>
      <c r="K106" s="397"/>
      <c r="L106" s="122" t="e">
        <f>IF($B$2=2022,_xlfn.SUMIFS(SO!$AH$8:$AH$87,SO!$M$8:$M$87,"&lt;&gt;""",SO!$N$8:$N$87,"DA"),IF($B$2=2021,_xlfn.SUMIFS(SO!$AG$8:$AG$87,SO!$M$8:$M$87,"&lt;&gt;""",SO!$N$8:$N$87,"DA"),IF($B$2=2020,_xlfn.SUMIFS(SO!$AF$8:$AF$87,SO!$M$8:$M$87,"&lt;&gt;""",SO!$N$8:$N$87,"DA"),IF($B$2=2019,_xlfn.SUMIFS(SO!$AE$8:$AE$87,SO!$M$8:$M$87,"&lt;&gt;""",SO!$N$8:$N$87,"DA"),IF($B$2=2018,_xlfn.SUMIFS(SO!$AD$8:$AD$87,SO!$M$8:$M$87,"&lt;&gt;""",SO!$N$8:$N$87,"DA"),IF($B$2=2017,_xlfn.SUMIFS(SO!$AC$8:$AC$87,SO!$M$8:$M$87,"&lt;&gt;""",SO!$N$8:$N$87,"DA"),"greska"))))))</f>
        <v>#NAME?</v>
      </c>
      <c r="M106" s="123" t="e">
        <f>IF($B$2=2022,+_xlfn.SUMIFS(SO!$AO$8:$AO$87,SO!$M$8:$M$87,SO!$J$94,SO!$N$8:$N$87,"DA"),IF($B$2=2021,+_xlfn.SUMIFS(SO!$AN$8:$AN$87,SO!$M$8:$M$87,SO!$J$94,SO!$N$8:$N$87,"DA"),IF($B$2=2020,+_xlfn.SUMIFS(SO!$AM$8:$AM$87,SO!$M$8:$M$87,SO!$J$94,SO!$N$8:$N$87,"DA"),IF($B$2=2019,+_xlfn.SUMIFS(SO!$AL$8:$AL$87,SO!$M$8:$M$87,SO!$J$94,SO!$N$8:$N$87,"DA"),IF($B$2=2018,+_xlfn.SUMIFS(SO!$AK$8:$AK$87,SO!$M$8:$M$87,SO!$J$94,SO!$N$8:$N$87,"DA"),IF($B$2=2017,+_xlfn.SUMIFS(SO!$AJ$8:$AJ$87,SO!$M$8:$M$87,SO!$J$94,SO!$N$8:$N$87,"DA"),"greska"))))))</f>
        <v>#NAME?</v>
      </c>
      <c r="N106" s="123" t="e">
        <f>IF($B$2=2022,_xlfn.SUMIFS(SO!$AO$8:$AO$87,SO!$M$8:$M$87,SO!$J$95,SO!$N$8:$N$87,"DA")+_xlfn.SUMIFS(SO!$AO$8:$AO$87,SO!$M$8:$M$87,SO!$J$96,SO!$N$8:$N$87,"DA")+_xlfn.SUMIFS(SO!$AO$8:$AO$87,SO!$M$8:$M$87,SO!$J$97,SO!$N$8:$N$87,"DA")+_xlfn.SUMIFS(SO!$AO$8:$AO$87,SO!$M$8:$M$87,SO!$J$98,SO!$N$8:$N$87,"DA"),IF($B$2=2021,_xlfn.SUMIFS(SO!$AN$8:$AN$87,SO!$M$8:$M$87,SO!$J$95,SO!$N$8:$N$87,"DA")+_xlfn.SUMIFS(SO!$AN$8:$AN$87,SO!$M$8:$M$87,SO!$J$96,SO!$N$8:$N$87,"DA")+_xlfn.SUMIFS(SO!$AN$8:$AN$87,SO!$M$8:$M$87,SO!$J$97,SO!$N$8:$N$87,"DA")+_xlfn.SUMIFS(SO!$AN$8:$AN$87,SO!$M$8:$M$87,SO!$J$98,SO!$N$8:$N$87,"DA"),IF($B$2=2020,_xlfn.SUMIFS(SO!$AM$8:$AM$87,SO!$M$8:$M$87,SO!$J$95,SO!$N$8:$N$87,"DA")+_xlfn.SUMIFS(SO!$AM$8:$AM$87,SO!$M$8:$M$87,SO!$J$96,SO!$N$8:$N$87,"DA")+_xlfn.SUMIFS(SO!$AM$8:$AM$87,SO!$M$8:$M$87,SO!$J$97,SO!$N$8:$N$87,"DA")+_xlfn.SUMIFS(SO!$AM$8:$AM$87,SO!$M$8:$M$87,SO!$J$98,SO!$N$8:$N$87,"DA"),IF($B$2=2019,_xlfn.SUMIFS(SO!$AL$8:$AL$87,SO!$M$8:$M$87,SO!$J$95,SO!$N$8:$N$87,"DA")+_xlfn.SUMIFS(SO!$AL$8:$AL$87,SO!$M$8:$M$87,SO!$J$96,SO!$N$8:$N$87,"DA")+_xlfn.SUMIFS(SO!$AL$8:$AL$87,SO!$M$8:$M$87,SO!$J$97,SO!$N$8:$N$87,"DA")+_xlfn.SUMIFS(SO!$AL$8:$AL$87,SO!$M$8:$M$87,SO!$J$98,SO!$N$8:$N$87,"DA"),IF($B$2=2018,_xlfn.SUMIFS(SO!$AK$8:$AK$87,SO!$M$8:$M$87,SO!$J$95,SO!$N$8:$N$87,"DA")+_xlfn.SUMIFS(SO!$AK$8:$AK$87,SO!$M$8:$M$87,SO!$J$96,SO!$N$8:$N$87,"DA")+_xlfn.SUMIFS(SO!$AK$8:$AK$87,SO!$M$8:$M$87,SO!$J$97,SO!$N$8:$N$87,"DA")+_xlfn.SUMIFS(SO!$AK$8:$AK$87,SO!$M$8:$M$87,SO!$J$98,SO!$N$8:$N$87,"DA"),IF($B$2=2017,_xlfn.SUMIFS(SO!$AJ$8:$AJ$87,SO!$M$8:$M$87,SO!$J$95,SO!$N$8:$N$87,"DA")+_xlfn.SUMIFS(SO!$AJ$8:$AJ$87,SO!$M$8:$M$87,SO!$J$96,SO!$N$8:$N$87,"DA")+_xlfn.SUMIFS(SO!$AJ$8:$AJ$87,SO!$M$8:$M$87,SO!$J$97,SO!$N$8:$N$87,"DA")+_xlfn.SUMIFS(SO!$AJ$8:$AJ$87,SO!$M$8:$M$87,SO!$J$98,SO!$N$8:$N$87,"DA"),"greska"))))))</f>
        <v>#NAME?</v>
      </c>
      <c r="O106" s="123" t="e">
        <f>L106-(M106+N106)</f>
        <v>#NAME?</v>
      </c>
      <c r="P106" s="108"/>
      <c r="Q106" s="109"/>
      <c r="V106" s="4"/>
      <c r="AA106" s="4"/>
      <c r="AB106" s="4"/>
      <c r="AP106" s="2"/>
      <c r="AQ106" s="2"/>
      <c r="AR106" s="2"/>
    </row>
    <row r="107" spans="1:44" s="1" customFormat="1" ht="15">
      <c r="A107" s="135"/>
      <c r="J107" s="120" t="s">
        <v>235</v>
      </c>
      <c r="V107" s="4"/>
      <c r="AA107" s="4"/>
      <c r="AB107" s="4"/>
      <c r="AP107" s="2"/>
      <c r="AQ107" s="2"/>
      <c r="AR107" s="2"/>
    </row>
    <row r="108" spans="14:44" s="1" customFormat="1" ht="11.25">
      <c r="N108" s="93"/>
      <c r="V108" s="4"/>
      <c r="AA108" s="4"/>
      <c r="AB108" s="4"/>
      <c r="AP108" s="2"/>
      <c r="AQ108" s="2"/>
      <c r="AR108" s="2"/>
    </row>
    <row r="109" spans="14:44" s="1" customFormat="1" ht="11.25">
      <c r="N109" s="93"/>
      <c r="V109" s="4"/>
      <c r="AA109" s="4"/>
      <c r="AB109" s="4"/>
      <c r="AP109" s="2"/>
      <c r="AQ109" s="2"/>
      <c r="AR109" s="2"/>
    </row>
    <row r="110" spans="1:44" s="1" customFormat="1" ht="15">
      <c r="A110" s="40"/>
      <c r="B110" s="243" t="s">
        <v>82</v>
      </c>
      <c r="C110" s="37"/>
      <c r="D110" s="37"/>
      <c r="N110" s="93"/>
      <c r="V110" s="4"/>
      <c r="AA110" s="4"/>
      <c r="AB110" s="4"/>
      <c r="AP110" s="2"/>
      <c r="AQ110" s="2"/>
      <c r="AR110" s="2"/>
    </row>
    <row r="111" spans="1:44" s="43" customFormat="1" ht="38.25">
      <c r="A111" s="40"/>
      <c r="B111" s="44">
        <v>1</v>
      </c>
      <c r="C111" s="285" t="s">
        <v>228</v>
      </c>
      <c r="D111" s="41" t="s">
        <v>217</v>
      </c>
      <c r="E111" s="41" t="s">
        <v>215</v>
      </c>
      <c r="F111" s="79">
        <v>2017</v>
      </c>
      <c r="G111" s="246"/>
      <c r="H111" s="247"/>
      <c r="I111" s="44" t="s">
        <v>304</v>
      </c>
      <c r="J111" s="90">
        <v>0</v>
      </c>
      <c r="K111" s="42">
        <v>0</v>
      </c>
      <c r="L111" s="290">
        <f>J111-K111</f>
        <v>0</v>
      </c>
      <c r="M111" s="223" t="s">
        <v>10</v>
      </c>
      <c r="N111" s="80" t="s">
        <v>117</v>
      </c>
      <c r="O111" s="81" t="s">
        <v>229</v>
      </c>
      <c r="P111" s="82">
        <v>0</v>
      </c>
      <c r="Q111" s="82">
        <v>0</v>
      </c>
      <c r="R111" s="82">
        <v>0</v>
      </c>
      <c r="S111" s="82">
        <v>0</v>
      </c>
      <c r="T111" s="82">
        <v>0</v>
      </c>
      <c r="U111" s="82">
        <v>0</v>
      </c>
      <c r="V111" s="56">
        <f>SUM(W111:AB111)</f>
        <v>0</v>
      </c>
      <c r="W111" s="83">
        <v>0</v>
      </c>
      <c r="X111" s="83">
        <v>0</v>
      </c>
      <c r="Y111" s="83">
        <v>0</v>
      </c>
      <c r="Z111" s="83">
        <v>0</v>
      </c>
      <c r="AA111" s="83">
        <v>0</v>
      </c>
      <c r="AB111" s="83">
        <v>0</v>
      </c>
      <c r="AC111" s="82">
        <v>0</v>
      </c>
      <c r="AD111" s="82">
        <v>0</v>
      </c>
      <c r="AE111" s="82">
        <v>0</v>
      </c>
      <c r="AF111" s="82">
        <v>0</v>
      </c>
      <c r="AG111" s="82">
        <v>0</v>
      </c>
      <c r="AH111" s="82">
        <v>0</v>
      </c>
      <c r="AI111" s="56">
        <f>SUM(AJ111:AO111)</f>
        <v>0</v>
      </c>
      <c r="AJ111" s="83">
        <v>0</v>
      </c>
      <c r="AK111" s="83">
        <v>0</v>
      </c>
      <c r="AL111" s="83">
        <v>0</v>
      </c>
      <c r="AM111" s="83">
        <v>0</v>
      </c>
      <c r="AN111" s="83">
        <v>0</v>
      </c>
      <c r="AO111" s="83">
        <v>0</v>
      </c>
      <c r="AP111" s="289" t="s">
        <v>226</v>
      </c>
      <c r="AQ111" s="84">
        <v>1</v>
      </c>
      <c r="AR111" s="85" t="s">
        <v>227</v>
      </c>
    </row>
    <row r="112" spans="1:44" s="43" customFormat="1" ht="15">
      <c r="A112" s="40"/>
      <c r="B112" s="44"/>
      <c r="C112" s="285"/>
      <c r="D112" s="41"/>
      <c r="E112" s="41"/>
      <c r="F112" s="79"/>
      <c r="G112" s="246"/>
      <c r="H112" s="247"/>
      <c r="I112" s="44"/>
      <c r="J112" s="90"/>
      <c r="K112" s="42"/>
      <c r="L112" s="290">
        <f aca="true" t="shared" si="10" ref="L112:L130">J112-K112</f>
        <v>0</v>
      </c>
      <c r="M112" s="223"/>
      <c r="N112" s="80"/>
      <c r="O112" s="81"/>
      <c r="P112" s="82"/>
      <c r="Q112" s="82"/>
      <c r="R112" s="82"/>
      <c r="S112" s="82"/>
      <c r="T112" s="82"/>
      <c r="U112" s="82"/>
      <c r="V112" s="56">
        <f aca="true" t="shared" si="11" ref="V112:V130">SUM(W112:AB112)</f>
        <v>0</v>
      </c>
      <c r="W112" s="83"/>
      <c r="X112" s="83"/>
      <c r="Y112" s="83"/>
      <c r="Z112" s="83"/>
      <c r="AA112" s="83"/>
      <c r="AB112" s="83"/>
      <c r="AC112" s="82"/>
      <c r="AD112" s="82"/>
      <c r="AE112" s="82"/>
      <c r="AF112" s="82"/>
      <c r="AG112" s="82"/>
      <c r="AH112" s="82"/>
      <c r="AI112" s="56">
        <f aca="true" t="shared" si="12" ref="AI112:AI130">SUM(AJ112:AO112)</f>
        <v>0</v>
      </c>
      <c r="AJ112" s="83"/>
      <c r="AK112" s="83"/>
      <c r="AL112" s="83"/>
      <c r="AM112" s="83"/>
      <c r="AN112" s="83"/>
      <c r="AO112" s="83"/>
      <c r="AP112" s="289"/>
      <c r="AQ112" s="84"/>
      <c r="AR112" s="85"/>
    </row>
    <row r="113" spans="1:44" s="43" customFormat="1" ht="15">
      <c r="A113" s="40"/>
      <c r="B113" s="44"/>
      <c r="C113" s="285"/>
      <c r="D113" s="41"/>
      <c r="E113" s="41"/>
      <c r="F113" s="79"/>
      <c r="G113" s="246"/>
      <c r="H113" s="247"/>
      <c r="I113" s="44"/>
      <c r="J113" s="90"/>
      <c r="K113" s="42"/>
      <c r="L113" s="290">
        <f t="shared" si="10"/>
        <v>0</v>
      </c>
      <c r="M113" s="223"/>
      <c r="N113" s="80"/>
      <c r="O113" s="81"/>
      <c r="P113" s="82"/>
      <c r="Q113" s="82"/>
      <c r="R113" s="82"/>
      <c r="S113" s="82"/>
      <c r="T113" s="82"/>
      <c r="U113" s="82"/>
      <c r="V113" s="56">
        <f t="shared" si="11"/>
        <v>0</v>
      </c>
      <c r="W113" s="83"/>
      <c r="X113" s="83"/>
      <c r="Y113" s="83"/>
      <c r="Z113" s="83"/>
      <c r="AA113" s="83"/>
      <c r="AB113" s="83"/>
      <c r="AC113" s="82"/>
      <c r="AD113" s="82"/>
      <c r="AE113" s="82"/>
      <c r="AF113" s="82"/>
      <c r="AG113" s="82"/>
      <c r="AH113" s="82"/>
      <c r="AI113" s="56">
        <f t="shared" si="12"/>
        <v>0</v>
      </c>
      <c r="AJ113" s="83"/>
      <c r="AK113" s="83"/>
      <c r="AL113" s="83"/>
      <c r="AM113" s="83"/>
      <c r="AN113" s="83"/>
      <c r="AO113" s="83"/>
      <c r="AP113" s="289"/>
      <c r="AQ113" s="84"/>
      <c r="AR113" s="85"/>
    </row>
    <row r="114" spans="1:44" s="43" customFormat="1" ht="15">
      <c r="A114" s="40"/>
      <c r="B114" s="44"/>
      <c r="C114" s="285"/>
      <c r="D114" s="41"/>
      <c r="E114" s="41"/>
      <c r="F114" s="79"/>
      <c r="G114" s="246"/>
      <c r="H114" s="247"/>
      <c r="I114" s="44"/>
      <c r="J114" s="90"/>
      <c r="K114" s="42"/>
      <c r="L114" s="290">
        <f t="shared" si="10"/>
        <v>0</v>
      </c>
      <c r="M114" s="223"/>
      <c r="N114" s="80"/>
      <c r="O114" s="81"/>
      <c r="P114" s="82"/>
      <c r="Q114" s="82"/>
      <c r="R114" s="82"/>
      <c r="S114" s="82"/>
      <c r="T114" s="82"/>
      <c r="U114" s="82"/>
      <c r="V114" s="56">
        <f t="shared" si="11"/>
        <v>0</v>
      </c>
      <c r="W114" s="83"/>
      <c r="X114" s="83"/>
      <c r="Y114" s="83"/>
      <c r="Z114" s="83"/>
      <c r="AA114" s="83"/>
      <c r="AB114" s="83"/>
      <c r="AC114" s="82"/>
      <c r="AD114" s="82"/>
      <c r="AE114" s="82"/>
      <c r="AF114" s="82"/>
      <c r="AG114" s="82"/>
      <c r="AH114" s="82"/>
      <c r="AI114" s="56">
        <f t="shared" si="12"/>
        <v>0</v>
      </c>
      <c r="AJ114" s="83"/>
      <c r="AK114" s="83"/>
      <c r="AL114" s="83"/>
      <c r="AM114" s="83"/>
      <c r="AN114" s="83"/>
      <c r="AO114" s="83"/>
      <c r="AP114" s="289"/>
      <c r="AQ114" s="84"/>
      <c r="AR114" s="85"/>
    </row>
    <row r="115" spans="1:44" s="43" customFormat="1" ht="15">
      <c r="A115" s="40"/>
      <c r="B115" s="44"/>
      <c r="C115" s="285"/>
      <c r="D115" s="41"/>
      <c r="E115" s="41"/>
      <c r="F115" s="79"/>
      <c r="G115" s="246"/>
      <c r="H115" s="247"/>
      <c r="I115" s="44"/>
      <c r="J115" s="90"/>
      <c r="K115" s="42"/>
      <c r="L115" s="290">
        <f t="shared" si="10"/>
        <v>0</v>
      </c>
      <c r="M115" s="223"/>
      <c r="N115" s="80"/>
      <c r="O115" s="81"/>
      <c r="P115" s="82"/>
      <c r="Q115" s="82"/>
      <c r="R115" s="82"/>
      <c r="S115" s="82"/>
      <c r="T115" s="82"/>
      <c r="U115" s="82"/>
      <c r="V115" s="56">
        <f t="shared" si="11"/>
        <v>0</v>
      </c>
      <c r="W115" s="83"/>
      <c r="X115" s="83"/>
      <c r="Y115" s="83"/>
      <c r="Z115" s="83"/>
      <c r="AA115" s="83"/>
      <c r="AB115" s="83"/>
      <c r="AC115" s="82"/>
      <c r="AD115" s="82"/>
      <c r="AE115" s="82"/>
      <c r="AF115" s="82"/>
      <c r="AG115" s="82"/>
      <c r="AH115" s="82"/>
      <c r="AI115" s="56">
        <f t="shared" si="12"/>
        <v>0</v>
      </c>
      <c r="AJ115" s="83"/>
      <c r="AK115" s="83"/>
      <c r="AL115" s="83"/>
      <c r="AM115" s="83"/>
      <c r="AN115" s="83"/>
      <c r="AO115" s="83"/>
      <c r="AP115" s="289"/>
      <c r="AQ115" s="84"/>
      <c r="AR115" s="85"/>
    </row>
    <row r="116" spans="1:44" s="43" customFormat="1" ht="15">
      <c r="A116" s="40"/>
      <c r="B116" s="44"/>
      <c r="C116" s="285"/>
      <c r="D116" s="41"/>
      <c r="E116" s="41"/>
      <c r="F116" s="79"/>
      <c r="G116" s="246"/>
      <c r="H116" s="247"/>
      <c r="I116" s="44"/>
      <c r="J116" s="90"/>
      <c r="K116" s="42"/>
      <c r="L116" s="290">
        <f t="shared" si="10"/>
        <v>0</v>
      </c>
      <c r="M116" s="223"/>
      <c r="N116" s="80"/>
      <c r="O116" s="81"/>
      <c r="P116" s="82"/>
      <c r="Q116" s="82"/>
      <c r="R116" s="82"/>
      <c r="S116" s="82"/>
      <c r="T116" s="82"/>
      <c r="U116" s="82"/>
      <c r="V116" s="56">
        <f t="shared" si="11"/>
        <v>0</v>
      </c>
      <c r="W116" s="83"/>
      <c r="X116" s="83"/>
      <c r="Y116" s="83"/>
      <c r="Z116" s="83"/>
      <c r="AA116" s="83"/>
      <c r="AB116" s="83"/>
      <c r="AC116" s="82"/>
      <c r="AD116" s="82"/>
      <c r="AE116" s="82"/>
      <c r="AF116" s="82"/>
      <c r="AG116" s="82"/>
      <c r="AH116" s="82"/>
      <c r="AI116" s="56">
        <f t="shared" si="12"/>
        <v>0</v>
      </c>
      <c r="AJ116" s="83"/>
      <c r="AK116" s="83"/>
      <c r="AL116" s="83"/>
      <c r="AM116" s="83"/>
      <c r="AN116" s="83"/>
      <c r="AO116" s="83"/>
      <c r="AP116" s="289"/>
      <c r="AQ116" s="84"/>
      <c r="AR116" s="85"/>
    </row>
    <row r="117" spans="1:44" s="43" customFormat="1" ht="15">
      <c r="A117" s="40"/>
      <c r="B117" s="44"/>
      <c r="C117" s="285"/>
      <c r="D117" s="41"/>
      <c r="E117" s="41"/>
      <c r="F117" s="79"/>
      <c r="G117" s="246"/>
      <c r="H117" s="247"/>
      <c r="I117" s="44"/>
      <c r="J117" s="90"/>
      <c r="K117" s="42"/>
      <c r="L117" s="290">
        <f t="shared" si="10"/>
        <v>0</v>
      </c>
      <c r="M117" s="223"/>
      <c r="N117" s="80"/>
      <c r="O117" s="81"/>
      <c r="P117" s="82"/>
      <c r="Q117" s="82"/>
      <c r="R117" s="82"/>
      <c r="S117" s="82"/>
      <c r="T117" s="82"/>
      <c r="U117" s="82"/>
      <c r="V117" s="56">
        <f t="shared" si="11"/>
        <v>0</v>
      </c>
      <c r="W117" s="83"/>
      <c r="X117" s="83"/>
      <c r="Y117" s="83"/>
      <c r="Z117" s="83"/>
      <c r="AA117" s="83"/>
      <c r="AB117" s="83"/>
      <c r="AC117" s="82"/>
      <c r="AD117" s="82"/>
      <c r="AE117" s="82"/>
      <c r="AF117" s="82"/>
      <c r="AG117" s="82"/>
      <c r="AH117" s="82"/>
      <c r="AI117" s="56">
        <f t="shared" si="12"/>
        <v>0</v>
      </c>
      <c r="AJ117" s="83"/>
      <c r="AK117" s="83"/>
      <c r="AL117" s="83"/>
      <c r="AM117" s="83"/>
      <c r="AN117" s="83"/>
      <c r="AO117" s="83"/>
      <c r="AP117" s="289"/>
      <c r="AQ117" s="84"/>
      <c r="AR117" s="85"/>
    </row>
    <row r="118" spans="1:44" s="43" customFormat="1" ht="15">
      <c r="A118" s="40"/>
      <c r="B118" s="44"/>
      <c r="C118" s="285"/>
      <c r="D118" s="41"/>
      <c r="E118" s="41"/>
      <c r="F118" s="79"/>
      <c r="G118" s="246"/>
      <c r="H118" s="247"/>
      <c r="I118" s="44"/>
      <c r="J118" s="90"/>
      <c r="K118" s="42"/>
      <c r="L118" s="290">
        <f t="shared" si="10"/>
        <v>0</v>
      </c>
      <c r="M118" s="223"/>
      <c r="N118" s="80"/>
      <c r="O118" s="81"/>
      <c r="P118" s="82"/>
      <c r="Q118" s="82"/>
      <c r="R118" s="82"/>
      <c r="S118" s="82"/>
      <c r="T118" s="82"/>
      <c r="U118" s="82"/>
      <c r="V118" s="56">
        <f t="shared" si="11"/>
        <v>0</v>
      </c>
      <c r="W118" s="83"/>
      <c r="X118" s="83"/>
      <c r="Y118" s="83"/>
      <c r="Z118" s="83"/>
      <c r="AA118" s="83"/>
      <c r="AB118" s="83"/>
      <c r="AC118" s="82"/>
      <c r="AD118" s="82"/>
      <c r="AE118" s="82"/>
      <c r="AF118" s="82"/>
      <c r="AG118" s="82"/>
      <c r="AH118" s="82"/>
      <c r="AI118" s="56">
        <f t="shared" si="12"/>
        <v>0</v>
      </c>
      <c r="AJ118" s="83"/>
      <c r="AK118" s="83"/>
      <c r="AL118" s="83"/>
      <c r="AM118" s="83"/>
      <c r="AN118" s="83"/>
      <c r="AO118" s="83"/>
      <c r="AP118" s="289"/>
      <c r="AQ118" s="84"/>
      <c r="AR118" s="85"/>
    </row>
    <row r="119" spans="1:44" s="43" customFormat="1" ht="15">
      <c r="A119" s="40"/>
      <c r="B119" s="44"/>
      <c r="C119" s="285"/>
      <c r="D119" s="41"/>
      <c r="E119" s="41"/>
      <c r="F119" s="79"/>
      <c r="G119" s="246"/>
      <c r="H119" s="247"/>
      <c r="I119" s="44"/>
      <c r="J119" s="90"/>
      <c r="K119" s="42"/>
      <c r="L119" s="290">
        <f t="shared" si="10"/>
        <v>0</v>
      </c>
      <c r="M119" s="223"/>
      <c r="N119" s="80"/>
      <c r="O119" s="81"/>
      <c r="P119" s="82"/>
      <c r="Q119" s="82"/>
      <c r="R119" s="82"/>
      <c r="S119" s="82"/>
      <c r="T119" s="82"/>
      <c r="U119" s="82"/>
      <c r="V119" s="56">
        <f t="shared" si="11"/>
        <v>0</v>
      </c>
      <c r="W119" s="83"/>
      <c r="X119" s="83"/>
      <c r="Y119" s="83"/>
      <c r="Z119" s="83"/>
      <c r="AA119" s="83"/>
      <c r="AB119" s="83"/>
      <c r="AC119" s="82"/>
      <c r="AD119" s="82"/>
      <c r="AE119" s="82"/>
      <c r="AF119" s="82"/>
      <c r="AG119" s="82"/>
      <c r="AH119" s="82"/>
      <c r="AI119" s="56">
        <f t="shared" si="12"/>
        <v>0</v>
      </c>
      <c r="AJ119" s="83"/>
      <c r="AK119" s="83"/>
      <c r="AL119" s="83"/>
      <c r="AM119" s="83"/>
      <c r="AN119" s="83"/>
      <c r="AO119" s="83"/>
      <c r="AP119" s="289"/>
      <c r="AQ119" s="84"/>
      <c r="AR119" s="85"/>
    </row>
    <row r="120" spans="1:44" s="43" customFormat="1" ht="15">
      <c r="A120" s="40"/>
      <c r="B120" s="44"/>
      <c r="C120" s="285"/>
      <c r="D120" s="41"/>
      <c r="E120" s="41"/>
      <c r="F120" s="79"/>
      <c r="G120" s="246"/>
      <c r="H120" s="247"/>
      <c r="I120" s="44"/>
      <c r="J120" s="90"/>
      <c r="K120" s="42"/>
      <c r="L120" s="290">
        <f t="shared" si="10"/>
        <v>0</v>
      </c>
      <c r="M120" s="223"/>
      <c r="N120" s="80"/>
      <c r="O120" s="81"/>
      <c r="P120" s="82"/>
      <c r="Q120" s="82"/>
      <c r="R120" s="82"/>
      <c r="S120" s="82"/>
      <c r="T120" s="82"/>
      <c r="U120" s="82"/>
      <c r="V120" s="56">
        <f t="shared" si="11"/>
        <v>0</v>
      </c>
      <c r="W120" s="83"/>
      <c r="X120" s="83"/>
      <c r="Y120" s="83"/>
      <c r="Z120" s="83"/>
      <c r="AA120" s="83"/>
      <c r="AB120" s="83"/>
      <c r="AC120" s="82"/>
      <c r="AD120" s="82"/>
      <c r="AE120" s="82"/>
      <c r="AF120" s="82"/>
      <c r="AG120" s="82"/>
      <c r="AH120" s="82"/>
      <c r="AI120" s="56">
        <f t="shared" si="12"/>
        <v>0</v>
      </c>
      <c r="AJ120" s="83"/>
      <c r="AK120" s="83"/>
      <c r="AL120" s="83"/>
      <c r="AM120" s="83"/>
      <c r="AN120" s="83"/>
      <c r="AO120" s="83"/>
      <c r="AP120" s="289"/>
      <c r="AQ120" s="84"/>
      <c r="AR120" s="85"/>
    </row>
    <row r="121" spans="1:44" s="43" customFormat="1" ht="15">
      <c r="A121" s="40"/>
      <c r="B121" s="44"/>
      <c r="C121" s="285"/>
      <c r="D121" s="41"/>
      <c r="E121" s="41"/>
      <c r="F121" s="79"/>
      <c r="G121" s="246"/>
      <c r="H121" s="247"/>
      <c r="I121" s="44"/>
      <c r="J121" s="90"/>
      <c r="K121" s="42"/>
      <c r="L121" s="290">
        <f t="shared" si="10"/>
        <v>0</v>
      </c>
      <c r="M121" s="223"/>
      <c r="N121" s="80"/>
      <c r="O121" s="81"/>
      <c r="P121" s="82"/>
      <c r="Q121" s="82"/>
      <c r="R121" s="82"/>
      <c r="S121" s="82"/>
      <c r="T121" s="82"/>
      <c r="U121" s="82"/>
      <c r="V121" s="56">
        <f t="shared" si="11"/>
        <v>0</v>
      </c>
      <c r="W121" s="83"/>
      <c r="X121" s="83"/>
      <c r="Y121" s="83"/>
      <c r="Z121" s="83"/>
      <c r="AA121" s="83"/>
      <c r="AB121" s="83"/>
      <c r="AC121" s="82"/>
      <c r="AD121" s="82"/>
      <c r="AE121" s="82"/>
      <c r="AF121" s="82"/>
      <c r="AG121" s="82"/>
      <c r="AH121" s="82"/>
      <c r="AI121" s="56">
        <f t="shared" si="12"/>
        <v>0</v>
      </c>
      <c r="AJ121" s="83"/>
      <c r="AK121" s="83"/>
      <c r="AL121" s="83"/>
      <c r="AM121" s="83"/>
      <c r="AN121" s="83"/>
      <c r="AO121" s="83"/>
      <c r="AP121" s="289"/>
      <c r="AQ121" s="84"/>
      <c r="AR121" s="85"/>
    </row>
    <row r="122" spans="1:44" s="43" customFormat="1" ht="15">
      <c r="A122" s="40"/>
      <c r="B122" s="44"/>
      <c r="C122" s="285"/>
      <c r="D122" s="41"/>
      <c r="E122" s="41"/>
      <c r="F122" s="79"/>
      <c r="G122" s="246"/>
      <c r="H122" s="247"/>
      <c r="I122" s="44"/>
      <c r="J122" s="90"/>
      <c r="K122" s="42"/>
      <c r="L122" s="290">
        <f t="shared" si="10"/>
        <v>0</v>
      </c>
      <c r="M122" s="223"/>
      <c r="N122" s="80"/>
      <c r="O122" s="81"/>
      <c r="P122" s="82"/>
      <c r="Q122" s="82"/>
      <c r="R122" s="82"/>
      <c r="S122" s="82"/>
      <c r="T122" s="82"/>
      <c r="U122" s="82"/>
      <c r="V122" s="56">
        <f t="shared" si="11"/>
        <v>0</v>
      </c>
      <c r="W122" s="83"/>
      <c r="X122" s="83"/>
      <c r="Y122" s="83"/>
      <c r="Z122" s="83"/>
      <c r="AA122" s="83"/>
      <c r="AB122" s="83"/>
      <c r="AC122" s="82"/>
      <c r="AD122" s="82"/>
      <c r="AE122" s="82"/>
      <c r="AF122" s="82"/>
      <c r="AG122" s="82"/>
      <c r="AH122" s="82"/>
      <c r="AI122" s="56">
        <f t="shared" si="12"/>
        <v>0</v>
      </c>
      <c r="AJ122" s="83"/>
      <c r="AK122" s="83"/>
      <c r="AL122" s="83"/>
      <c r="AM122" s="83"/>
      <c r="AN122" s="83"/>
      <c r="AO122" s="83"/>
      <c r="AP122" s="289"/>
      <c r="AQ122" s="84"/>
      <c r="AR122" s="85"/>
    </row>
    <row r="123" spans="1:44" s="43" customFormat="1" ht="15">
      <c r="A123" s="40"/>
      <c r="B123" s="44"/>
      <c r="C123" s="285"/>
      <c r="D123" s="41"/>
      <c r="E123" s="41"/>
      <c r="F123" s="79"/>
      <c r="G123" s="246"/>
      <c r="H123" s="247"/>
      <c r="I123" s="44"/>
      <c r="J123" s="90"/>
      <c r="K123" s="42"/>
      <c r="L123" s="290">
        <f t="shared" si="10"/>
        <v>0</v>
      </c>
      <c r="M123" s="223"/>
      <c r="N123" s="80"/>
      <c r="O123" s="81"/>
      <c r="P123" s="82"/>
      <c r="Q123" s="82"/>
      <c r="R123" s="82"/>
      <c r="S123" s="82"/>
      <c r="T123" s="82"/>
      <c r="U123" s="82"/>
      <c r="V123" s="56">
        <f t="shared" si="11"/>
        <v>0</v>
      </c>
      <c r="W123" s="83"/>
      <c r="X123" s="83"/>
      <c r="Y123" s="83"/>
      <c r="Z123" s="83"/>
      <c r="AA123" s="83"/>
      <c r="AB123" s="83"/>
      <c r="AC123" s="82"/>
      <c r="AD123" s="82"/>
      <c r="AE123" s="82"/>
      <c r="AF123" s="82"/>
      <c r="AG123" s="82"/>
      <c r="AH123" s="82"/>
      <c r="AI123" s="56">
        <f t="shared" si="12"/>
        <v>0</v>
      </c>
      <c r="AJ123" s="83"/>
      <c r="AK123" s="83"/>
      <c r="AL123" s="83"/>
      <c r="AM123" s="83"/>
      <c r="AN123" s="83"/>
      <c r="AO123" s="83"/>
      <c r="AP123" s="289"/>
      <c r="AQ123" s="84"/>
      <c r="AR123" s="85"/>
    </row>
    <row r="124" spans="1:44" s="43" customFormat="1" ht="15">
      <c r="A124" s="40"/>
      <c r="B124" s="44"/>
      <c r="C124" s="285"/>
      <c r="D124" s="41"/>
      <c r="E124" s="41"/>
      <c r="F124" s="79"/>
      <c r="G124" s="246"/>
      <c r="H124" s="247"/>
      <c r="I124" s="44"/>
      <c r="J124" s="90"/>
      <c r="K124" s="42"/>
      <c r="L124" s="290">
        <f t="shared" si="10"/>
        <v>0</v>
      </c>
      <c r="M124" s="223"/>
      <c r="N124" s="80"/>
      <c r="O124" s="81"/>
      <c r="P124" s="82"/>
      <c r="Q124" s="82"/>
      <c r="R124" s="82"/>
      <c r="S124" s="82"/>
      <c r="T124" s="82"/>
      <c r="U124" s="82"/>
      <c r="V124" s="56">
        <f t="shared" si="11"/>
        <v>0</v>
      </c>
      <c r="W124" s="83"/>
      <c r="X124" s="83"/>
      <c r="Y124" s="83"/>
      <c r="Z124" s="83"/>
      <c r="AA124" s="83"/>
      <c r="AB124" s="83"/>
      <c r="AC124" s="82"/>
      <c r="AD124" s="82"/>
      <c r="AE124" s="82"/>
      <c r="AF124" s="82"/>
      <c r="AG124" s="82"/>
      <c r="AH124" s="82"/>
      <c r="AI124" s="56">
        <f t="shared" si="12"/>
        <v>0</v>
      </c>
      <c r="AJ124" s="83"/>
      <c r="AK124" s="83"/>
      <c r="AL124" s="83"/>
      <c r="AM124" s="83"/>
      <c r="AN124" s="83"/>
      <c r="AO124" s="83"/>
      <c r="AP124" s="289"/>
      <c r="AQ124" s="84"/>
      <c r="AR124" s="85"/>
    </row>
    <row r="125" spans="1:44" s="43" customFormat="1" ht="15">
      <c r="A125" s="40"/>
      <c r="B125" s="44"/>
      <c r="C125" s="285"/>
      <c r="D125" s="41"/>
      <c r="E125" s="41"/>
      <c r="F125" s="79"/>
      <c r="G125" s="246"/>
      <c r="H125" s="247"/>
      <c r="I125" s="44"/>
      <c r="J125" s="90"/>
      <c r="K125" s="42"/>
      <c r="L125" s="290">
        <f t="shared" si="10"/>
        <v>0</v>
      </c>
      <c r="M125" s="223"/>
      <c r="N125" s="80"/>
      <c r="O125" s="81"/>
      <c r="P125" s="82"/>
      <c r="Q125" s="82"/>
      <c r="R125" s="82"/>
      <c r="S125" s="82"/>
      <c r="T125" s="82"/>
      <c r="U125" s="82"/>
      <c r="V125" s="56">
        <f t="shared" si="11"/>
        <v>0</v>
      </c>
      <c r="W125" s="83"/>
      <c r="X125" s="83"/>
      <c r="Y125" s="83"/>
      <c r="Z125" s="83"/>
      <c r="AA125" s="83"/>
      <c r="AB125" s="83"/>
      <c r="AC125" s="82"/>
      <c r="AD125" s="82"/>
      <c r="AE125" s="82"/>
      <c r="AF125" s="82"/>
      <c r="AG125" s="82"/>
      <c r="AH125" s="82"/>
      <c r="AI125" s="56">
        <f t="shared" si="12"/>
        <v>0</v>
      </c>
      <c r="AJ125" s="83"/>
      <c r="AK125" s="83"/>
      <c r="AL125" s="83"/>
      <c r="AM125" s="83"/>
      <c r="AN125" s="83"/>
      <c r="AO125" s="83"/>
      <c r="AP125" s="289"/>
      <c r="AQ125" s="84"/>
      <c r="AR125" s="85"/>
    </row>
    <row r="126" spans="1:44" s="43" customFormat="1" ht="15">
      <c r="A126" s="40"/>
      <c r="B126" s="44"/>
      <c r="C126" s="285"/>
      <c r="D126" s="41"/>
      <c r="E126" s="41"/>
      <c r="F126" s="79"/>
      <c r="G126" s="246"/>
      <c r="H126" s="247"/>
      <c r="I126" s="44"/>
      <c r="J126" s="90"/>
      <c r="K126" s="42"/>
      <c r="L126" s="290">
        <f t="shared" si="10"/>
        <v>0</v>
      </c>
      <c r="M126" s="223"/>
      <c r="N126" s="80"/>
      <c r="O126" s="81"/>
      <c r="P126" s="82"/>
      <c r="Q126" s="82"/>
      <c r="R126" s="82"/>
      <c r="S126" s="82"/>
      <c r="T126" s="82"/>
      <c r="U126" s="82"/>
      <c r="V126" s="56">
        <f t="shared" si="11"/>
        <v>0</v>
      </c>
      <c r="W126" s="83"/>
      <c r="X126" s="83"/>
      <c r="Y126" s="83"/>
      <c r="Z126" s="83"/>
      <c r="AA126" s="83"/>
      <c r="AB126" s="83"/>
      <c r="AC126" s="82"/>
      <c r="AD126" s="82"/>
      <c r="AE126" s="82"/>
      <c r="AF126" s="82"/>
      <c r="AG126" s="82"/>
      <c r="AH126" s="82"/>
      <c r="AI126" s="56">
        <f t="shared" si="12"/>
        <v>0</v>
      </c>
      <c r="AJ126" s="83"/>
      <c r="AK126" s="83"/>
      <c r="AL126" s="83"/>
      <c r="AM126" s="83"/>
      <c r="AN126" s="83"/>
      <c r="AO126" s="83"/>
      <c r="AP126" s="289"/>
      <c r="AQ126" s="84"/>
      <c r="AR126" s="85"/>
    </row>
    <row r="127" spans="1:44" s="43" customFormat="1" ht="15">
      <c r="A127" s="40"/>
      <c r="B127" s="44"/>
      <c r="C127" s="285"/>
      <c r="D127" s="41"/>
      <c r="E127" s="41"/>
      <c r="F127" s="79"/>
      <c r="G127" s="246"/>
      <c r="H127" s="247"/>
      <c r="I127" s="44"/>
      <c r="J127" s="90"/>
      <c r="K127" s="42"/>
      <c r="L127" s="290">
        <f t="shared" si="10"/>
        <v>0</v>
      </c>
      <c r="M127" s="223"/>
      <c r="N127" s="80"/>
      <c r="O127" s="81"/>
      <c r="P127" s="82"/>
      <c r="Q127" s="82"/>
      <c r="R127" s="82"/>
      <c r="S127" s="82"/>
      <c r="T127" s="82"/>
      <c r="U127" s="82"/>
      <c r="V127" s="56">
        <f t="shared" si="11"/>
        <v>0</v>
      </c>
      <c r="W127" s="83"/>
      <c r="X127" s="83"/>
      <c r="Y127" s="83"/>
      <c r="Z127" s="83"/>
      <c r="AA127" s="83"/>
      <c r="AB127" s="83"/>
      <c r="AC127" s="82"/>
      <c r="AD127" s="82"/>
      <c r="AE127" s="82"/>
      <c r="AF127" s="82"/>
      <c r="AG127" s="82"/>
      <c r="AH127" s="82"/>
      <c r="AI127" s="56">
        <f t="shared" si="12"/>
        <v>0</v>
      </c>
      <c r="AJ127" s="83"/>
      <c r="AK127" s="83"/>
      <c r="AL127" s="83"/>
      <c r="AM127" s="83"/>
      <c r="AN127" s="83"/>
      <c r="AO127" s="83"/>
      <c r="AP127" s="289"/>
      <c r="AQ127" s="84"/>
      <c r="AR127" s="85"/>
    </row>
    <row r="128" spans="1:44" s="43" customFormat="1" ht="15">
      <c r="A128" s="40"/>
      <c r="B128" s="44"/>
      <c r="C128" s="285"/>
      <c r="D128" s="41"/>
      <c r="E128" s="41"/>
      <c r="F128" s="79"/>
      <c r="G128" s="246"/>
      <c r="H128" s="247"/>
      <c r="I128" s="44"/>
      <c r="J128" s="90"/>
      <c r="K128" s="42"/>
      <c r="L128" s="290">
        <f t="shared" si="10"/>
        <v>0</v>
      </c>
      <c r="M128" s="223"/>
      <c r="N128" s="80"/>
      <c r="O128" s="81"/>
      <c r="P128" s="82"/>
      <c r="Q128" s="82"/>
      <c r="R128" s="82"/>
      <c r="S128" s="82"/>
      <c r="T128" s="82"/>
      <c r="U128" s="82"/>
      <c r="V128" s="56">
        <f t="shared" si="11"/>
        <v>0</v>
      </c>
      <c r="W128" s="83"/>
      <c r="X128" s="83"/>
      <c r="Y128" s="83"/>
      <c r="Z128" s="83"/>
      <c r="AA128" s="83"/>
      <c r="AB128" s="83"/>
      <c r="AC128" s="82"/>
      <c r="AD128" s="82"/>
      <c r="AE128" s="82"/>
      <c r="AF128" s="82"/>
      <c r="AG128" s="82"/>
      <c r="AH128" s="82"/>
      <c r="AI128" s="56">
        <f t="shared" si="12"/>
        <v>0</v>
      </c>
      <c r="AJ128" s="83"/>
      <c r="AK128" s="83"/>
      <c r="AL128" s="83"/>
      <c r="AM128" s="83"/>
      <c r="AN128" s="83"/>
      <c r="AO128" s="83"/>
      <c r="AP128" s="289"/>
      <c r="AQ128" s="84"/>
      <c r="AR128" s="85"/>
    </row>
    <row r="129" spans="1:44" s="43" customFormat="1" ht="15">
      <c r="A129" s="40"/>
      <c r="B129" s="44"/>
      <c r="C129" s="285"/>
      <c r="D129" s="41"/>
      <c r="E129" s="41"/>
      <c r="F129" s="79"/>
      <c r="G129" s="246"/>
      <c r="H129" s="247"/>
      <c r="I129" s="44"/>
      <c r="J129" s="90"/>
      <c r="K129" s="42"/>
      <c r="L129" s="290">
        <f t="shared" si="10"/>
        <v>0</v>
      </c>
      <c r="M129" s="223"/>
      <c r="N129" s="80"/>
      <c r="O129" s="81"/>
      <c r="P129" s="82"/>
      <c r="Q129" s="82"/>
      <c r="R129" s="82"/>
      <c r="S129" s="82"/>
      <c r="T129" s="82"/>
      <c r="U129" s="82"/>
      <c r="V129" s="56">
        <f t="shared" si="11"/>
        <v>0</v>
      </c>
      <c r="W129" s="83"/>
      <c r="X129" s="83"/>
      <c r="Y129" s="83"/>
      <c r="Z129" s="83"/>
      <c r="AA129" s="83"/>
      <c r="AB129" s="83"/>
      <c r="AC129" s="82"/>
      <c r="AD129" s="82"/>
      <c r="AE129" s="82"/>
      <c r="AF129" s="82"/>
      <c r="AG129" s="82"/>
      <c r="AH129" s="82"/>
      <c r="AI129" s="56">
        <f t="shared" si="12"/>
        <v>0</v>
      </c>
      <c r="AJ129" s="83"/>
      <c r="AK129" s="83"/>
      <c r="AL129" s="83"/>
      <c r="AM129" s="83"/>
      <c r="AN129" s="83"/>
      <c r="AO129" s="83"/>
      <c r="AP129" s="289"/>
      <c r="AQ129" s="84"/>
      <c r="AR129" s="85"/>
    </row>
    <row r="130" spans="1:44" s="43" customFormat="1" ht="15">
      <c r="A130" s="40"/>
      <c r="B130" s="44"/>
      <c r="C130" s="285"/>
      <c r="D130" s="41"/>
      <c r="E130" s="41"/>
      <c r="F130" s="79"/>
      <c r="G130" s="246"/>
      <c r="H130" s="247"/>
      <c r="I130" s="44"/>
      <c r="J130" s="90"/>
      <c r="K130" s="42"/>
      <c r="L130" s="290">
        <f t="shared" si="10"/>
        <v>0</v>
      </c>
      <c r="M130" s="223"/>
      <c r="N130" s="80"/>
      <c r="O130" s="81"/>
      <c r="P130" s="82"/>
      <c r="Q130" s="82"/>
      <c r="R130" s="82"/>
      <c r="S130" s="82"/>
      <c r="T130" s="82"/>
      <c r="U130" s="82"/>
      <c r="V130" s="56">
        <f t="shared" si="11"/>
        <v>0</v>
      </c>
      <c r="W130" s="83"/>
      <c r="X130" s="83"/>
      <c r="Y130" s="83"/>
      <c r="Z130" s="83"/>
      <c r="AA130" s="83"/>
      <c r="AB130" s="83"/>
      <c r="AC130" s="82"/>
      <c r="AD130" s="82"/>
      <c r="AE130" s="82"/>
      <c r="AF130" s="82"/>
      <c r="AG130" s="82"/>
      <c r="AH130" s="82"/>
      <c r="AI130" s="56">
        <f t="shared" si="12"/>
        <v>0</v>
      </c>
      <c r="AJ130" s="83"/>
      <c r="AK130" s="83"/>
      <c r="AL130" s="83"/>
      <c r="AM130" s="83"/>
      <c r="AN130" s="83"/>
      <c r="AO130" s="83"/>
      <c r="AP130" s="289"/>
      <c r="AQ130" s="84"/>
      <c r="AR130" s="85"/>
    </row>
    <row r="131" spans="1:44" s="45" customFormat="1" ht="15">
      <c r="A131" s="40"/>
      <c r="B131" s="59"/>
      <c r="C131" s="58"/>
      <c r="D131" s="60"/>
      <c r="E131" s="60"/>
      <c r="F131" s="60"/>
      <c r="G131" s="60"/>
      <c r="H131" s="60"/>
      <c r="I131" s="58"/>
      <c r="J131" s="57"/>
      <c r="K131" s="57"/>
      <c r="L131" s="57"/>
      <c r="M131" s="61"/>
      <c r="N131" s="60"/>
      <c r="O131" s="58"/>
      <c r="P131" s="62"/>
      <c r="Q131" s="62"/>
      <c r="R131" s="62"/>
      <c r="S131" s="62"/>
      <c r="T131" s="62"/>
      <c r="U131" s="62"/>
      <c r="V131" s="63"/>
      <c r="W131" s="62"/>
      <c r="X131" s="62"/>
      <c r="Y131" s="62"/>
      <c r="Z131" s="62"/>
      <c r="AA131" s="62"/>
      <c r="AB131" s="62"/>
      <c r="AC131" s="62"/>
      <c r="AD131" s="62"/>
      <c r="AE131" s="62"/>
      <c r="AF131" s="62"/>
      <c r="AG131" s="62"/>
      <c r="AH131" s="62"/>
      <c r="AI131" s="63"/>
      <c r="AJ131" s="62"/>
      <c r="AK131" s="62"/>
      <c r="AL131" s="62"/>
      <c r="AM131" s="62"/>
      <c r="AN131" s="62"/>
      <c r="AO131" s="64"/>
      <c r="AP131" s="65"/>
      <c r="AQ131" s="66"/>
      <c r="AR131" s="67"/>
    </row>
    <row r="132" spans="1:44" s="68" customFormat="1" ht="15">
      <c r="A132" s="40"/>
      <c r="C132" s="69"/>
      <c r="D132" s="69"/>
      <c r="E132" s="69"/>
      <c r="F132" s="69"/>
      <c r="G132" s="69"/>
      <c r="H132" s="69"/>
      <c r="I132" s="69"/>
      <c r="J132" s="70">
        <f>SUM(J111:J131)</f>
        <v>0</v>
      </c>
      <c r="K132" s="70">
        <f>SUM(K111:K131)</f>
        <v>0</v>
      </c>
      <c r="L132" s="70">
        <f>SUM(L111:L131)</f>
        <v>0</v>
      </c>
      <c r="M132" s="69"/>
      <c r="N132" s="69"/>
      <c r="O132" s="69"/>
      <c r="P132" s="71">
        <f>SUM(P111:P131)</f>
        <v>0</v>
      </c>
      <c r="Q132" s="71">
        <f aca="true" t="shared" si="13" ref="Q132:AO132">SUM(Q111:Q131)</f>
        <v>0</v>
      </c>
      <c r="R132" s="71">
        <f t="shared" si="13"/>
        <v>0</v>
      </c>
      <c r="S132" s="71">
        <f t="shared" si="13"/>
        <v>0</v>
      </c>
      <c r="T132" s="71">
        <f t="shared" si="13"/>
        <v>0</v>
      </c>
      <c r="U132" s="71">
        <f t="shared" si="13"/>
        <v>0</v>
      </c>
      <c r="V132" s="71">
        <f t="shared" si="13"/>
        <v>0</v>
      </c>
      <c r="W132" s="71">
        <f t="shared" si="13"/>
        <v>0</v>
      </c>
      <c r="X132" s="71">
        <f t="shared" si="13"/>
        <v>0</v>
      </c>
      <c r="Y132" s="71">
        <f t="shared" si="13"/>
        <v>0</v>
      </c>
      <c r="Z132" s="71">
        <f t="shared" si="13"/>
        <v>0</v>
      </c>
      <c r="AA132" s="71">
        <f t="shared" si="13"/>
        <v>0</v>
      </c>
      <c r="AB132" s="71">
        <f t="shared" si="13"/>
        <v>0</v>
      </c>
      <c r="AC132" s="71">
        <f t="shared" si="13"/>
        <v>0</v>
      </c>
      <c r="AD132" s="71">
        <f t="shared" si="13"/>
        <v>0</v>
      </c>
      <c r="AE132" s="71">
        <f t="shared" si="13"/>
        <v>0</v>
      </c>
      <c r="AF132" s="71">
        <f t="shared" si="13"/>
        <v>0</v>
      </c>
      <c r="AG132" s="71">
        <f t="shared" si="13"/>
        <v>0</v>
      </c>
      <c r="AH132" s="71">
        <f t="shared" si="13"/>
        <v>0</v>
      </c>
      <c r="AI132" s="71">
        <f t="shared" si="13"/>
        <v>0</v>
      </c>
      <c r="AJ132" s="71">
        <f t="shared" si="13"/>
        <v>0</v>
      </c>
      <c r="AK132" s="71">
        <f t="shared" si="13"/>
        <v>0</v>
      </c>
      <c r="AL132" s="71">
        <f t="shared" si="13"/>
        <v>0</v>
      </c>
      <c r="AM132" s="71">
        <f t="shared" si="13"/>
        <v>0</v>
      </c>
      <c r="AN132" s="71">
        <f t="shared" si="13"/>
        <v>0</v>
      </c>
      <c r="AO132" s="71">
        <f t="shared" si="13"/>
        <v>0</v>
      </c>
      <c r="AP132" s="69"/>
      <c r="AQ132" s="69"/>
      <c r="AR132" s="69"/>
    </row>
    <row r="133" spans="1:44" s="1" customFormat="1" ht="15">
      <c r="A133" s="40"/>
      <c r="V133" s="4"/>
      <c r="AA133" s="4"/>
      <c r="AB133" s="4"/>
      <c r="AP133" s="2"/>
      <c r="AQ133" s="2"/>
      <c r="AR133" s="2"/>
    </row>
    <row r="134" spans="1:44" s="1" customFormat="1" ht="15">
      <c r="A134" s="40"/>
      <c r="J134" s="402" t="s">
        <v>138</v>
      </c>
      <c r="K134" s="402"/>
      <c r="L134" s="402"/>
      <c r="M134" s="402"/>
      <c r="N134" s="402"/>
      <c r="V134" s="4"/>
      <c r="AA134" s="4"/>
      <c r="AB134" s="4"/>
      <c r="AP134" s="2"/>
      <c r="AQ134" s="2"/>
      <c r="AR134" s="2"/>
    </row>
    <row r="135" spans="1:44" s="1" customFormat="1" ht="45" customHeight="1">
      <c r="A135" s="40"/>
      <c r="I135" s="286" t="s">
        <v>140</v>
      </c>
      <c r="J135" s="132" t="s">
        <v>104</v>
      </c>
      <c r="K135" s="132" t="s">
        <v>80</v>
      </c>
      <c r="L135" s="132" t="s">
        <v>135</v>
      </c>
      <c r="M135" s="132" t="s">
        <v>81</v>
      </c>
      <c r="N135" s="132" t="s">
        <v>136</v>
      </c>
      <c r="O135" s="73" t="s">
        <v>11</v>
      </c>
      <c r="P135" s="47"/>
      <c r="Q135" s="47"/>
      <c r="V135" s="4"/>
      <c r="AA135" s="4"/>
      <c r="AB135" s="4"/>
      <c r="AP135" s="2"/>
      <c r="AQ135" s="2"/>
      <c r="AR135" s="2"/>
    </row>
    <row r="136" spans="1:44" s="1" customFormat="1" ht="12" customHeight="1">
      <c r="A136" s="40"/>
      <c r="I136" s="286"/>
      <c r="J136" s="210" t="s">
        <v>3</v>
      </c>
      <c r="K136" s="211">
        <f>SUM(K137:K143)</f>
        <v>1</v>
      </c>
      <c r="L136" s="212"/>
      <c r="M136" s="211">
        <f>SUM(M137:M143)</f>
        <v>1</v>
      </c>
      <c r="N136" s="212"/>
      <c r="O136" s="86" t="s">
        <v>148</v>
      </c>
      <c r="P136" s="47"/>
      <c r="Q136" s="47"/>
      <c r="V136" s="4"/>
      <c r="AA136" s="4"/>
      <c r="AB136" s="4"/>
      <c r="AP136" s="2"/>
      <c r="AQ136" s="2"/>
      <c r="AR136" s="2"/>
    </row>
    <row r="137" spans="1:44" s="1" customFormat="1" ht="12" customHeight="1">
      <c r="A137" s="40"/>
      <c r="I137" s="286"/>
      <c r="J137" s="229" t="s">
        <v>10</v>
      </c>
      <c r="K137" s="128">
        <f aca="true" t="shared" si="14" ref="K137:K143">COUNTIF($M$111:$M$130,J137)</f>
        <v>1</v>
      </c>
      <c r="L137" s="129">
        <f>K137/$K$93</f>
        <v>0.1111111111111111</v>
      </c>
      <c r="M137" s="128">
        <f>_xlfn.COUNTIFS(M111:M130,J137,N111:N130,"DA")</f>
        <v>1</v>
      </c>
      <c r="N137" s="129">
        <f>M137/$M$93</f>
        <v>0.16666666666666666</v>
      </c>
      <c r="O137" s="234" t="s">
        <v>127</v>
      </c>
      <c r="P137" s="47"/>
      <c r="Q137" s="47"/>
      <c r="V137" s="4"/>
      <c r="AA137" s="4"/>
      <c r="AB137" s="4"/>
      <c r="AP137" s="2"/>
      <c r="AQ137" s="2"/>
      <c r="AR137" s="2"/>
    </row>
    <row r="138" spans="1:44" s="1" customFormat="1" ht="24.75" customHeight="1">
      <c r="A138" s="40"/>
      <c r="I138" s="286"/>
      <c r="J138" s="233" t="s">
        <v>120</v>
      </c>
      <c r="K138" s="130">
        <f t="shared" si="14"/>
        <v>0</v>
      </c>
      <c r="L138" s="393">
        <f>(K138+K139+K140+K141)/$K$93</f>
        <v>0</v>
      </c>
      <c r="M138" s="130">
        <f>_xlfn.COUNTIFS(M111:M130,J138,N111:N130,"DA")</f>
        <v>0</v>
      </c>
      <c r="N138" s="393">
        <f>(M138+M139+M140+M141)/$M$93</f>
        <v>0</v>
      </c>
      <c r="O138" s="234" t="s">
        <v>141</v>
      </c>
      <c r="P138" s="47"/>
      <c r="Q138" s="47"/>
      <c r="V138" s="4"/>
      <c r="AA138" s="4"/>
      <c r="AB138" s="4"/>
      <c r="AP138" s="2"/>
      <c r="AQ138" s="2"/>
      <c r="AR138" s="2"/>
    </row>
    <row r="139" spans="1:44" s="1" customFormat="1" ht="24" customHeight="1">
      <c r="A139" s="40"/>
      <c r="I139" s="286"/>
      <c r="J139" s="230" t="s">
        <v>121</v>
      </c>
      <c r="K139" s="130">
        <f t="shared" si="14"/>
        <v>0</v>
      </c>
      <c r="L139" s="394"/>
      <c r="M139" s="130">
        <f>_xlfn.COUNTIFS(M111:M130,J139,N111:N130,"DA")</f>
        <v>0</v>
      </c>
      <c r="N139" s="394"/>
      <c r="O139" s="234" t="s">
        <v>142</v>
      </c>
      <c r="P139" s="47"/>
      <c r="Q139" s="47"/>
      <c r="V139" s="4"/>
      <c r="AA139" s="4"/>
      <c r="AB139" s="4"/>
      <c r="AP139" s="2"/>
      <c r="AQ139" s="2"/>
      <c r="AR139" s="2"/>
    </row>
    <row r="140" spans="1:44" s="1" customFormat="1" ht="24" customHeight="1">
      <c r="A140" s="40"/>
      <c r="I140" s="286"/>
      <c r="J140" s="230" t="s">
        <v>122</v>
      </c>
      <c r="K140" s="130">
        <f t="shared" si="14"/>
        <v>0</v>
      </c>
      <c r="L140" s="394"/>
      <c r="M140" s="130">
        <f>_xlfn.COUNTIFS(M111:M130,J140,N111:N130,"DA")</f>
        <v>0</v>
      </c>
      <c r="N140" s="394"/>
      <c r="O140" s="234" t="s">
        <v>143</v>
      </c>
      <c r="P140" s="47"/>
      <c r="Q140" s="47"/>
      <c r="V140" s="4"/>
      <c r="AA140" s="4"/>
      <c r="AB140" s="4"/>
      <c r="AP140" s="2"/>
      <c r="AQ140" s="2"/>
      <c r="AR140" s="2"/>
    </row>
    <row r="141" spans="1:44" s="1" customFormat="1" ht="15" customHeight="1">
      <c r="A141" s="40"/>
      <c r="I141" s="286"/>
      <c r="J141" s="230" t="s">
        <v>123</v>
      </c>
      <c r="K141" s="130">
        <f t="shared" si="14"/>
        <v>0</v>
      </c>
      <c r="L141" s="395"/>
      <c r="M141" s="130">
        <f>_xlfn.COUNTIFS(M111:M130,J141,N111:N130,"DA")</f>
        <v>0</v>
      </c>
      <c r="N141" s="395"/>
      <c r="O141" s="234" t="s">
        <v>144</v>
      </c>
      <c r="P141" s="47"/>
      <c r="Q141" s="47"/>
      <c r="V141" s="4"/>
      <c r="AA141" s="4"/>
      <c r="AB141" s="4"/>
      <c r="AP141" s="2"/>
      <c r="AQ141" s="2"/>
      <c r="AR141" s="2"/>
    </row>
    <row r="142" spans="1:44" s="1" customFormat="1" ht="15" customHeight="1">
      <c r="A142" s="40"/>
      <c r="I142" s="286"/>
      <c r="J142" s="231" t="s">
        <v>118</v>
      </c>
      <c r="K142" s="131">
        <f t="shared" si="14"/>
        <v>0</v>
      </c>
      <c r="L142" s="399">
        <f>(K142+K143)/$K$93</f>
        <v>0</v>
      </c>
      <c r="M142" s="131">
        <f>_xlfn.COUNTIFS(M111:M130,J142,N111:N130,"DA")</f>
        <v>0</v>
      </c>
      <c r="N142" s="399">
        <f>(M142+M143)/$M$93</f>
        <v>0</v>
      </c>
      <c r="O142" s="234" t="s">
        <v>145</v>
      </c>
      <c r="P142" s="47"/>
      <c r="Q142" s="47"/>
      <c r="V142" s="4"/>
      <c r="AA142" s="4"/>
      <c r="AB142" s="4"/>
      <c r="AP142" s="2"/>
      <c r="AQ142" s="2"/>
      <c r="AR142" s="2"/>
    </row>
    <row r="143" spans="1:44" s="1" customFormat="1" ht="15" customHeight="1">
      <c r="A143" s="40"/>
      <c r="I143" s="286"/>
      <c r="J143" s="231" t="s">
        <v>119</v>
      </c>
      <c r="K143" s="131">
        <f t="shared" si="14"/>
        <v>0</v>
      </c>
      <c r="L143" s="399"/>
      <c r="M143" s="131">
        <f>_xlfn.COUNTIFS(M111:M130,J143,N111:N130,"DA")</f>
        <v>0</v>
      </c>
      <c r="N143" s="399"/>
      <c r="O143" s="234" t="s">
        <v>146</v>
      </c>
      <c r="P143" s="47"/>
      <c r="Q143" s="47"/>
      <c r="V143" s="4"/>
      <c r="AA143" s="4"/>
      <c r="AB143" s="4"/>
      <c r="AP143" s="2"/>
      <c r="AQ143" s="2"/>
      <c r="AR143" s="2"/>
    </row>
    <row r="144" spans="1:44" s="1" customFormat="1" ht="11.25" customHeight="1">
      <c r="A144" s="40"/>
      <c r="I144" s="239"/>
      <c r="J144" s="232"/>
      <c r="K144" s="47"/>
      <c r="L144" s="47"/>
      <c r="M144" s="47"/>
      <c r="N144" s="47"/>
      <c r="O144" s="47"/>
      <c r="P144" s="47"/>
      <c r="Q144" s="47"/>
      <c r="V144" s="4"/>
      <c r="AA144" s="4"/>
      <c r="AB144" s="4"/>
      <c r="AP144" s="2"/>
      <c r="AQ144" s="2"/>
      <c r="AR144" s="2"/>
    </row>
    <row r="145" spans="1:44" s="1" customFormat="1" ht="45.75">
      <c r="A145" s="40"/>
      <c r="I145" s="239"/>
      <c r="J145" s="403" t="s">
        <v>88</v>
      </c>
      <c r="K145" s="403"/>
      <c r="L145" s="121" t="s">
        <v>25</v>
      </c>
      <c r="M145" s="121" t="s">
        <v>26</v>
      </c>
      <c r="N145" s="121" t="s">
        <v>125</v>
      </c>
      <c r="O145" s="235" t="s">
        <v>124</v>
      </c>
      <c r="P145" s="121" t="s">
        <v>28</v>
      </c>
      <c r="Q145" s="121" t="s">
        <v>29</v>
      </c>
      <c r="V145" s="4"/>
      <c r="AA145" s="4"/>
      <c r="AB145" s="4"/>
      <c r="AP145" s="2"/>
      <c r="AQ145" s="2"/>
      <c r="AR145" s="2"/>
    </row>
    <row r="146" spans="1:44" s="1" customFormat="1" ht="15" customHeight="1">
      <c r="A146" s="40"/>
      <c r="I146" s="239"/>
      <c r="J146" s="398" t="s">
        <v>75</v>
      </c>
      <c r="K146" s="398"/>
      <c r="L146" s="122">
        <f>$J$132</f>
        <v>0</v>
      </c>
      <c r="M146" s="123">
        <f>SUMIF(SO!$M$111:$M$131,SO!$J$137,SO!$V$111:$V$131)+SUMIF(SO!$M$111:$M$131,SO!$J$94,SO!$AI$111:$AI$131)</f>
        <v>0</v>
      </c>
      <c r="N146" s="123">
        <f>SUMIF(SO!$M$111:$M$131,SO!$J$95,SO!$V$111:$V$131)+SUMIF(SO!$M$111:$M$131,SO!$J$96,SO!$V$111:$V$131)+SUMIF(SO!$M$111:$M$131,SO!$J$97,SO!$V$111:$V$131)+SUMIF(SO!$M$111:$M$131,SO!$J$98,SO!$V$111:$V$131)+SUMIF(SO!$M$111:$M$131,SO!$J$95,SO!$AI$111:$AI$131)+SUMIF(SO!$M$111:$M$131,SO!$J$96,SO!$AI$111:$AI$131)+SUMIF(SO!$M$111:$M$131,SO!$J$97,SO!$AI$111:$AI$131)+SUMIF(SO!$M$111:$M$131,SO!$J$98,SO!$AI$111:$AI$131)</f>
        <v>0</v>
      </c>
      <c r="O146" s="123">
        <f>L146-(M146+N146)</f>
        <v>0</v>
      </c>
      <c r="P146" s="127" t="e">
        <f>M146/L146</f>
        <v>#DIV/0!</v>
      </c>
      <c r="Q146" s="127" t="e">
        <f>(M146+N146)/L146</f>
        <v>#DIV/0!</v>
      </c>
      <c r="V146" s="4"/>
      <c r="AA146" s="4"/>
      <c r="AB146" s="4"/>
      <c r="AP146" s="2"/>
      <c r="AQ146" s="2"/>
      <c r="AR146" s="2"/>
    </row>
    <row r="147" spans="1:44" s="1" customFormat="1" ht="15" customHeight="1">
      <c r="A147" s="40"/>
      <c r="I147" s="239"/>
      <c r="J147" s="400" t="s">
        <v>76</v>
      </c>
      <c r="K147" s="401"/>
      <c r="L147" s="122" t="e">
        <f>IF($B$2=2022,_xlfn.SUMIFS(SO!$U$111:$U$131,SO!$M$111:$M$131,"&lt;&gt;""",SO!$N$111:$N$131,"DA")+_xlfn.SUMIFS(SO!$AH$111:$AH$131,SO!$M$111:$M$131,"&lt;&gt;""",SO!$N$111:$N$131,"DA"),IF($B$2=2021,_xlfn.SUMIFS(SO!$T$111:$T$131,SO!$M$111:$M$131,"&lt;&gt;""",SO!$N$111:$N$131,"DA")+_xlfn.SUMIFS(SO!$AG$111:$AG$131,SO!$M$111:$M$131,"&lt;&gt;""",SO!$N$111:$N$131,"DA"),IF($B$2=2020,_xlfn.SUMIFS(SO!$S$111:$S$131,SO!$M$111:$M$131,"&lt;&gt;""",SO!$N$111:$N$131,"DA")+_xlfn.SUMIFS(SO!$AF$111:$AF$131,SO!$M$111:$M$131,"&lt;&gt;""",SO!$N$111:$N$131,"DA"),IF($B$2=2019,_xlfn.SUMIFS(SO!$R$111:$R$131,SO!$M$111:$M$131,"&lt;&gt;""",SO!$N$111:$N$131,"DA")+_xlfn.SUMIFS(SO!$AE$111:$AE$131,SO!$M$111:$M$131,"&lt;&gt;""",SO!$N$111:$N$131,"DA"),IF($B$2=2018,_xlfn.SUMIFS(SO!$Q$111:$Q$131,SO!$M$111:$M$131,"&lt;&gt;""",SO!$N$111:$N$131,"DA")+_xlfn.SUMIFS(SO!$AD$111:$AD$131,SO!$M$111:$M$131,"&lt;&gt;""",SO!$N$111:$N$131,"DA"),IF($B$2=2017,_xlfn.SUMIFS(SO!$P$111:$P$131,SO!$M$111:$M$131,"&lt;&gt;""",SO!$N$111:$N$131,"DA")+_xlfn.SUMIFS(SO!$AC$111:$AC$131,SO!$M$111:$M$131,"&lt;&gt;""",SO!$N$111:$N$131,"DA"),"greska"))))))</f>
        <v>#NAME?</v>
      </c>
      <c r="M147" s="123" t="e">
        <f>IF($B$2=2022,_xlfn.SUMIFS(SO!$AB$111:$AB$131,SO!$M$111:$M$131,SO!$J$137,SO!$N$111:$N$131,"DA")+_xlfn.SUMIFS(SO!$AO$111:$AO$131,SO!$M$111:$M$131,SO!$J$137,SO!$N$111:$N$131,"DA"),IF($B$2=2021,_xlfn.SUMIFS(SO!$AA$111:$AA$131,SO!$M$111:$M$131,SO!$J$137,SO!$N$111:$N$131,"DA")+_xlfn.SUMIFS(SO!$AN$111:$AN$131,SO!$M$111:$M$131,SO!$J$137,SO!$N$111:$N$131,"DA"),IF($B$2=2020,_xlfn.SUMIFS(SO!$Z$111:$Z$131,SO!$M$111:$M$131,SO!$J$137,SO!$N$111:$N$131,"DA")+_xlfn.SUMIFS(SO!$AM$111:$AM$131,SO!$M$111:$M$131,SO!$J$137,SO!$N$111:$N$131,"DA"),IF($B$2=2019,_xlfn.SUMIFS(SO!$Y$111:$Y$131,SO!$M$111:$M$131,SO!$J$137,SO!$N$111:$N$131,"DA")+_xlfn.SUMIFS(SO!$AL$111:$AL$131,SO!$M$111:$M$131,SO!$J$137,SO!$N$111:$N$131,"DA"),IF($B$2=2018,_xlfn.SUMIFS(SO!$X$111:$X$131,SO!$M$111:$M$131,SO!$J$137,SO!$N$111:$N$131,"DA")+_xlfn.SUMIFS(SO!$AK$111:$AK$131,SO!$M$111:$M$131,SO!$J$137,SO!$N$111:$N$131,"DA"),IF($B$2=2017,_xlfn.SUMIFS(SO!$W$111:$W$131,SO!$M$111:$M$131,SO!$J$137,SO!$N$111:$N$131,"DA")+_xlfn.SUMIFS(SO!$AJ$111:$AJ$131,SO!$M$111:$M$131,SO!$J$137,SO!$N$111:$N$131,"DA"),"greska"))))))</f>
        <v>#NAME?</v>
      </c>
      <c r="N147" s="123" t="e">
        <f>#VALUE!</f>
        <v>#VALUE!</v>
      </c>
      <c r="O147" s="123" t="e">
        <f>L147-(M147+N147)</f>
        <v>#NAME?</v>
      </c>
      <c r="P147" s="127" t="e">
        <f>M147/L147</f>
        <v>#NAME?</v>
      </c>
      <c r="Q147" s="127" t="e">
        <f>(M147+N147)/L147</f>
        <v>#NAME?</v>
      </c>
      <c r="V147" s="4"/>
      <c r="AA147" s="4"/>
      <c r="AB147" s="4"/>
      <c r="AP147" s="2"/>
      <c r="AQ147" s="2"/>
      <c r="AR147" s="2"/>
    </row>
    <row r="148" spans="1:44" s="1" customFormat="1" ht="15" customHeight="1">
      <c r="A148" s="40"/>
      <c r="J148" s="397" t="s">
        <v>77</v>
      </c>
      <c r="K148" s="397"/>
      <c r="L148" s="122" t="e">
        <f>IF($B$2=2022,_xlfn.SUMIFS(SO!$U$111:$U$131,SO!$M$111:$M$131,"&lt;&gt;""",SO!$N$111:$N$131,"DA"),IF($B$2=2021,_xlfn.SUMIFS(SO!$T$111:$T$131,SO!$M$111:$M$131,"&lt;&gt;""",SO!$N$111:$N$131,"DA"),IF($B$2=2020,_xlfn.SUMIFS(SO!$S$111:$S$131,SO!$M$111:$M$131,"&lt;&gt;""",SO!$N$111:$N$131,"DA"),IF($B$2=2019,_xlfn.SUMIFS(SO!$R$111:$R$131,SO!$M$111:$M$131,"&lt;&gt;""",SO!$N$111:$N$131,"DA"),IF($B$2=2018,_xlfn.SUMIFS(SO!$Q$111:$Q$131,SO!$M$111:$M$131,"&lt;&gt;""",SO!$N$111:$N$131,"DA"),IF($B$2=2017,_xlfn.SUMIFS(SO!$P$111:$P$131,SO!$M$111:$M$131,"&lt;&gt;""",SO!$N$111:$N$131,"DA"),"greska"))))))</f>
        <v>#NAME?</v>
      </c>
      <c r="M148" s="123" t="e">
        <f>IF($B$2=2022,_xlfn.SUMIFS(SO!$AB$111:$AB$131,SO!$M$111:$M$131,SO!$J$137,SO!$N$111:$N$131,"DA"),IF($B$2=2021,_xlfn.SUMIFS(SO!$AA$111:$AA$131,SO!$M$111:$M$131,SO!$J$137,SO!$N$111:$N$131,"DA"),IF($B$2=2020,_xlfn.SUMIFS(SO!$Z$111:$Z$131,SO!$M$111:$M$131,SO!$J$137,SO!$N$111:$N$131,"DA"),IF($B$2=2019,_xlfn.SUMIFS(SO!$Y$111:$Y$131,SO!$M$111:$M$131,SO!$J$137,SO!$N$111:$N$131,"DA"),IF($B$2=2018,_xlfn.SUMIFS(SO!$X$111:$X$131,SO!$M$111:$M$131,SO!$J$137,SO!$N$111:$N$131,"DA"),IF($B$2=2017,_xlfn.SUMIFS(SO!$W$111:$W$131,SO!$M$111:$M$131,SO!$J$137,SO!$N$111:$N$131,"DA"),"greska"))))))</f>
        <v>#NAME?</v>
      </c>
      <c r="N148" s="123" t="e">
        <f>IF($B$2=2022,_xlfn.SUMIFS(SO!$AB$111:$AB$131,SO!$M$111:$M$131,SO!$J$138,SO!$N$111:$N$131,"DA")+_xlfn.SUMIFS(SO!$AB$111:$AB$131,SO!$M$111:$M$131,SO!$J$139,SO!$N$111:$N$131,"DA")+_xlfn.SUMIFS(SO!$AB$111:$AB$131,SO!$M$111:$M$131,SO!$J$140,SO!$N$111:$N$131,"DA")+_xlfn.SUMIFS(SO!$AB$111:$AB$131,SO!$M$111:$M$131,SO!$J$141,SO!$N$111:$N$131,"DA"),IF($B$2=2021,_xlfn.SUMIFS(SO!$AA$111:$AA$131,SO!$M$111:$M$131,SO!$J$138,SO!$N$111:$N$131,"DA")+_xlfn.SUMIFS(SO!$AA$111:$AA$131,SO!$M$111:$M$131,SO!$J$139,SO!$N$111:$N$131,"DA")+_xlfn.SUMIFS(SO!$AA$111:$AA$131,SO!$M$111:$M$131,SO!$J$140,SO!$N$111:$N$131,"DA")+_xlfn.SUMIFS(SO!$AA$111:$AA$131,SO!$M$111:$M$131,SO!$J$141,SO!$N$111:$N$131,"DA"),IF($B$2=2020,_xlfn.SUMIFS(SO!$Z$111:$Z$131,SO!$M$111:$M$131,SO!$J$138,SO!$N$111:$N$131,"DA")+_xlfn.SUMIFS(SO!$Z$111:$Z$131,SO!$M$111:$M$131,SO!$J$139,SO!$N$111:$N$131,"DA")+_xlfn.SUMIFS(SO!$Z$111:$Z$131,SO!$M$111:$M$131,SO!$J$140,SO!$N$111:$N$131,"DA")+_xlfn.SUMIFS(SO!$Z$111:$Z$131,SO!$M$111:$M$131,SO!$J$141,SO!$N$111:$N$131,"DA"),IF($B$2=2019,_xlfn.SUMIFS(SO!$Y$111:$Y$131,SO!$M$111:$M$131,SO!$J$138,SO!$N$111:$N$131,"DA")+_xlfn.SUMIFS(SO!$Y$111:$Y$131,SO!$M$111:$M$131,SO!$J$139,SO!$N$111:$N$131,"DA")+_xlfn.SUMIFS(SO!$Y$111:$Y$131,SO!$M$111:$M$131,SO!$J$140,SO!$N$111:$N$131,"DA")+_xlfn.SUMIFS(SO!$Y$111:$Y$131,SO!$M$111:$M$131,SO!$J$141,SO!$N$111:$N$131,"DA"),IF($B$2=2018,_xlfn.SUMIFS(SO!$X$111:$X$131,SO!$M$111:$M$131,SO!$J$138,SO!$N$111:$N$131,"DA")+_xlfn.SUMIFS(SO!$X$111:$X$131,SO!$M$111:$M$131,SO!$J$139,SO!$N$111:$N$131,"DA")+_xlfn.SUMIFS(SO!$X$111:$X$131,SO!$M$111:$M$131,SO!$J$140,SO!$N$111:$N$131,"DA")+_xlfn.SUMIFS(SO!$X$111:$X$131,SO!$M$111:$M$131,SO!$J$141,SO!$N$111:$N$131,"DA"),IF($B$2=2017,_xlfn.SUMIFS(SO!$W$111:$W$131,SO!$M$111:$M$131,SO!$J$138,SO!$N$111:$N$131,"DA")+_xlfn.SUMIFS(SO!$W$111:$W$131,SO!$M$111:$M$131,SO!$J$139,SO!$N$111:$N$131,"DA")+_xlfn.SUMIFS(SO!$W$111:$W$131,SO!$M$111:$M$131,SO!$J$140,SO!$N$111:$N$131,"DA")+_xlfn.SUMIFS(SO!$W$111:$W$131,SO!$M$111:$M$131,SO!$J$141,SO!$N$111:$N$131,"DA"),"greska"))))))</f>
        <v>#NAME?</v>
      </c>
      <c r="O148" s="123" t="e">
        <f>L148-(M148+N148)</f>
        <v>#NAME?</v>
      </c>
      <c r="P148" s="108"/>
      <c r="Q148" s="108"/>
      <c r="V148" s="4"/>
      <c r="AA148" s="4"/>
      <c r="AB148" s="4"/>
      <c r="AP148" s="2"/>
      <c r="AQ148" s="2"/>
      <c r="AR148" s="2"/>
    </row>
    <row r="149" spans="1:17" ht="15" customHeight="1">
      <c r="A149" s="40"/>
      <c r="J149" s="397" t="s">
        <v>78</v>
      </c>
      <c r="K149" s="397"/>
      <c r="L149" s="122" t="e">
        <f>IF($B$2=2022,_xlfn.SUMIFS(SO!$AH$111:$AH$131,SO!$M$111:$M$131,"&lt;&gt;""",SO!$N$111:$N$131,"DA"),IF($B$2=2021,_xlfn.SUMIFS(SO!$AG$111:$AG$131,SO!$M$111:$M$131,"&lt;&gt;""",SO!$N$111:$N$131,"DA"),IF($B$2=2020,_xlfn.SUMIFS(SO!$AF$111:$AF$131,SO!$M$111:$M$131,"&lt;&gt;""",SO!$N$111:$N$131,"DA"),IF($B$2=2019,_xlfn.SUMIFS(SO!$AE$111:$AE$131,SO!$M$111:$M$131,"&lt;&gt;""",SO!$N$111:$N$131,"DA"),IF($B$2=2018,_xlfn.SUMIFS(SO!$AD$111:$AD$131,SO!$M$111:$M$131,"&lt;&gt;""",SO!$N$111:$N$131,"DA"),IF($B$2=2017,_xlfn.SUMIFS(SO!$AC$111:$AC$131,SO!$M$111:$M$131,"&lt;&gt;""",SO!$N$111:$N$131,"DA"),"greska"))))))</f>
        <v>#NAME?</v>
      </c>
      <c r="M149" s="123" t="e">
        <f>IF($B$2=2022,+_xlfn.SUMIFS(SO!$AO$111:$AO$131,SO!$M$111:$M$131,SO!$J$137,SO!$N$111:$N$131,"DA"),IF($B$2=2021,+_xlfn.SUMIFS(SO!$AN$111:$AN$131,SO!$M$111:$M$131,SO!$J$137,SO!$N$111:$N$131,"DA"),IF($B$2=2020,+_xlfn.SUMIFS(SO!$AM$111:$AM$131,SO!$M$111:$M$131,SO!$J$137,SO!$N$111:$N$131,"DA"),IF($B$2=2019,+_xlfn.SUMIFS(SO!$AL$111:$AL$131,SO!$M$111:$M$131,SO!$J$137,SO!$N$111:$N$131,"DA"),IF($B$2=2018,+_xlfn.SUMIFS(SO!$AK$111:$AK$131,SO!$M$111:$M$131,SO!$J$137,SO!$N$111:$N$131,"DA"),IF($B$2=2017,+_xlfn.SUMIFS(SO!$AJ$111:$AJ$131,SO!$M$111:$M$131,SO!$J$137,SO!$N$111:$N$131,"DA"),"greska"))))))</f>
        <v>#NAME?</v>
      </c>
      <c r="N149" s="123" t="e">
        <f>IF($B$2=2022,_xlfn.SUMIFS(SO!$AO$111:$AO$131,SO!$M$111:$M$131,SO!$J$138,SO!$N$111:$N$131,"DA")+_xlfn.SUMIFS(SO!$AO$111:$AO$131,SO!$M$111:$M$131,SO!$J$139,SO!$N$111:$N$131,"DA")+_xlfn.SUMIFS(SO!$AO$111:$AO$131,SO!$M$111:$M$131,SO!$J$140,SO!$N$111:$N$131,"DA")+_xlfn.SUMIFS(SO!$AO$111:$AO$131,SO!$M$111:$M$131,SO!$J$141,SO!$N$111:$N$131,"DA"),IF($B$2=2021,_xlfn.SUMIFS(SO!$AN$111:$AN$131,SO!$M$111:$M$131,SO!$J$138,SO!$N$111:$N$131,"DA")+_xlfn.SUMIFS(SO!$AN$111:$AN$131,SO!$M$111:$M$131,SO!$J$139,SO!$N$111:$N$131,"DA")+_xlfn.SUMIFS(SO!$AN$111:$AN$131,SO!$M$111:$M$131,SO!$J$140,SO!$N$111:$N$131,"DA")+_xlfn.SUMIFS(SO!$AN$111:$AN$131,SO!$M$111:$M$131,SO!$J$141,SO!$N$111:$N$131,"DA"),IF($B$2=2020,_xlfn.SUMIFS(SO!$AM$111:$AM$131,SO!$M$111:$M$131,SO!$J$138,SO!$N$111:$N$131,"DA")+_xlfn.SUMIFS(SO!$AM$111:$AM$131,SO!$M$111:$M$131,SO!$J$139,SO!$N$111:$N$131,"DA")+_xlfn.SUMIFS(SO!$AM$111:$AM$131,SO!$M$111:$M$131,SO!$J$140,SO!$N$111:$N$131,"DA")+_xlfn.SUMIFS(SO!$AM$111:$AM$131,SO!$M$111:$M$131,SO!$J$141,SO!$N$111:$N$131,"DA"),IF($B$2=2019,_xlfn.SUMIFS(SO!$AL$111:$AL$131,SO!$M$111:$M$131,SO!$J$138,SO!$N$111:$N$131,"DA")+_xlfn.SUMIFS(SO!$AL$111:$AL$131,SO!$M$111:$M$131,SO!$J$139,SO!$N$111:$N$131,"DA")+_xlfn.SUMIFS(SO!$AL$111:$AL$131,SO!$M$111:$M$131,SO!$J$140,SO!$N$111:$N$131,"DA")+_xlfn.SUMIFS(SO!$AL$111:$AL$131,SO!$M$111:$M$131,SO!$J$141,SO!$N$111:$N$131,"DA"),IF($B$2=2018,_xlfn.SUMIFS(SO!$AK$111:$AK$131,SO!$M$111:$M$131,SO!$J$138,SO!$N$111:$N$131,"DA")+_xlfn.SUMIFS(SO!$AK$111:$AK$131,SO!$M$111:$M$131,SO!$J$139,SO!$N$111:$N$131,"DA")+_xlfn.SUMIFS(SO!$AK$111:$AK$131,SO!$M$111:$M$131,SO!$J$140,SO!$N$111:$N$131,"DA")+_xlfn.SUMIFS(SO!$AK$111:$AK$131,SO!$M$111:$M$131,SO!$J$141,SO!$N$111:$N$131,"DA"),IF($B$2=2017,_xlfn.SUMIFS(SO!$AJ$111:$AJ$131,SO!$M$111:$M$131,SO!$J$138,SO!$N$111:$N$131,"DA")+_xlfn.SUMIFS(SO!$AJ$111:$AJ$131,SO!$M$111:$M$131,SO!$J$139,SO!$N$111:$N$131,"DA")+_xlfn.SUMIFS(SO!$AJ$111:$AJ$131,SO!$M$111:$M$131,SO!$J$140,SO!$N$111:$N$131,"DA")+_xlfn.SUMIFS(SO!$AJ$111:$AJ$131,SO!$M$111:$M$131,SO!$J$141,SO!$N$111:$N$131,"DA"),"greska"))))))</f>
        <v>#NAME?</v>
      </c>
      <c r="O149" s="123" t="e">
        <f>L149-(M149+N149)</f>
        <v>#NAME?</v>
      </c>
      <c r="P149" s="108"/>
      <c r="Q149" s="109"/>
    </row>
    <row r="150" ht="15">
      <c r="J150" s="120" t="s">
        <v>235</v>
      </c>
    </row>
    <row r="151" spans="22:44" s="1" customFormat="1" ht="11.25">
      <c r="V151" s="4"/>
      <c r="AA151" s="4"/>
      <c r="AB151" s="4"/>
      <c r="AP151" s="2"/>
      <c r="AQ151" s="2"/>
      <c r="AR151" s="2"/>
    </row>
  </sheetData>
  <sheetProtection sheet="1" objects="1" scenarios="1" formatCells="0" autoFilter="0"/>
  <autoFilter ref="B6:AZ87"/>
  <mergeCells count="68">
    <mergeCell ref="M3:O3"/>
    <mergeCell ref="B4:B6"/>
    <mergeCell ref="L4:L6"/>
    <mergeCell ref="H4:H6"/>
    <mergeCell ref="I4:I6"/>
    <mergeCell ref="J4:J6"/>
    <mergeCell ref="K4:K6"/>
    <mergeCell ref="M4:M6"/>
    <mergeCell ref="N4:N6"/>
    <mergeCell ref="O4:O6"/>
    <mergeCell ref="I92:I100"/>
    <mergeCell ref="J105:K105"/>
    <mergeCell ref="J106:K106"/>
    <mergeCell ref="J91:N91"/>
    <mergeCell ref="C1:C2"/>
    <mergeCell ref="E4:E6"/>
    <mergeCell ref="F4:F6"/>
    <mergeCell ref="G4:G6"/>
    <mergeCell ref="C4:C6"/>
    <mergeCell ref="D4:D6"/>
    <mergeCell ref="B3:C3"/>
    <mergeCell ref="I135:I143"/>
    <mergeCell ref="J104:K104"/>
    <mergeCell ref="J147:K147"/>
    <mergeCell ref="L138:L141"/>
    <mergeCell ref="J134:N134"/>
    <mergeCell ref="R5:R6"/>
    <mergeCell ref="Y5:Y6"/>
    <mergeCell ref="AC5:AC6"/>
    <mergeCell ref="S5:S6"/>
    <mergeCell ref="T5:T6"/>
    <mergeCell ref="U5:U6"/>
    <mergeCell ref="V5:V6"/>
    <mergeCell ref="W5:W6"/>
    <mergeCell ref="X5:X6"/>
    <mergeCell ref="Z5:Z6"/>
    <mergeCell ref="AD5:AD6"/>
    <mergeCell ref="AF5:AF6"/>
    <mergeCell ref="AG5:AG6"/>
    <mergeCell ref="AE5:AE6"/>
    <mergeCell ref="AR4:AR6"/>
    <mergeCell ref="AJ5:AJ6"/>
    <mergeCell ref="AK5:AK6"/>
    <mergeCell ref="AN5:AN6"/>
    <mergeCell ref="AO5:AO6"/>
    <mergeCell ref="AM5:AM6"/>
    <mergeCell ref="AL5:AL6"/>
    <mergeCell ref="AP4:AP6"/>
    <mergeCell ref="J145:K145"/>
    <mergeCell ref="N138:N141"/>
    <mergeCell ref="J103:K103"/>
    <mergeCell ref="AQ4:AQ6"/>
    <mergeCell ref="AA5:AA6"/>
    <mergeCell ref="AB5:AB6"/>
    <mergeCell ref="AH5:AH6"/>
    <mergeCell ref="AI5:AI6"/>
    <mergeCell ref="P5:P6"/>
    <mergeCell ref="Q5:Q6"/>
    <mergeCell ref="J148:K148"/>
    <mergeCell ref="J149:K149"/>
    <mergeCell ref="L95:L98"/>
    <mergeCell ref="N95:N98"/>
    <mergeCell ref="L99:L100"/>
    <mergeCell ref="N99:N100"/>
    <mergeCell ref="J102:K102"/>
    <mergeCell ref="L142:L143"/>
    <mergeCell ref="N142:N143"/>
    <mergeCell ref="J146:K146"/>
  </mergeCells>
  <dataValidations count="1">
    <dataValidation type="list" allowBlank="1" showInputMessage="1" showErrorMessage="1" sqref="N8:N87 N111:N130">
      <formula1>"DA, NE"</formula1>
    </dataValidation>
  </dataValidation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AB80"/>
  <sheetViews>
    <sheetView tabSelected="1" zoomScale="96" zoomScaleNormal="96" zoomScalePageLayoutView="0" workbookViewId="0" topLeftCell="A1">
      <selection activeCell="E26" sqref="E26"/>
    </sheetView>
  </sheetViews>
  <sheetFormatPr defaultColWidth="9.140625" defaultRowHeight="15"/>
  <cols>
    <col min="1" max="2" width="1.7109375" style="0" customWidth="1"/>
    <col min="3" max="3" width="12.421875" style="0" customWidth="1"/>
    <col min="4" max="4" width="13.57421875" style="0" customWidth="1"/>
    <col min="5" max="5" width="14.7109375" style="0" customWidth="1"/>
    <col min="6" max="6" width="13.7109375" style="0" customWidth="1"/>
    <col min="7" max="8" width="14.7109375" style="0" customWidth="1"/>
    <col min="9" max="9" width="12.28125" style="0" customWidth="1"/>
    <col min="10" max="11" width="14.7109375" style="0" customWidth="1"/>
    <col min="12" max="12" width="10.7109375" style="0" customWidth="1"/>
    <col min="13" max="14" width="14.7109375" style="0" customWidth="1"/>
    <col min="15" max="15" width="10.7109375" style="0" customWidth="1"/>
    <col min="16" max="17" width="14.7109375" style="0" customWidth="1"/>
    <col min="18" max="18" width="10.7109375" style="0" customWidth="1"/>
    <col min="19" max="20" width="14.7109375" style="0" customWidth="1"/>
    <col min="21" max="21" width="10.7109375" style="0" customWidth="1"/>
    <col min="22" max="23" width="14.7109375" style="0" customWidth="1"/>
    <col min="24" max="24" width="10.7109375" style="0" customWidth="1"/>
  </cols>
  <sheetData>
    <row r="1" spans="1:3" ht="21">
      <c r="A1" s="135"/>
      <c r="C1" s="250" t="s">
        <v>231</v>
      </c>
    </row>
    <row r="2" spans="1:24" ht="14.25" customHeight="1">
      <c r="A2" s="135"/>
      <c r="C2" s="407" t="s">
        <v>99</v>
      </c>
      <c r="D2" s="408"/>
      <c r="E2" s="416" t="s">
        <v>8</v>
      </c>
      <c r="F2" s="411" t="s">
        <v>31</v>
      </c>
      <c r="G2" s="413">
        <v>2017</v>
      </c>
      <c r="H2" s="413"/>
      <c r="I2" s="411" t="s">
        <v>31</v>
      </c>
      <c r="J2" s="413">
        <v>2018</v>
      </c>
      <c r="K2" s="413"/>
      <c r="L2" s="411" t="s">
        <v>31</v>
      </c>
      <c r="M2" s="413">
        <v>2019</v>
      </c>
      <c r="N2" s="413"/>
      <c r="O2" s="411" t="s">
        <v>31</v>
      </c>
      <c r="P2" s="413">
        <v>2020</v>
      </c>
      <c r="Q2" s="413"/>
      <c r="R2" s="411" t="s">
        <v>31</v>
      </c>
      <c r="S2" s="413">
        <v>2021</v>
      </c>
      <c r="T2" s="413"/>
      <c r="U2" s="411" t="s">
        <v>31</v>
      </c>
      <c r="V2" s="419">
        <v>2022</v>
      </c>
      <c r="W2" s="419"/>
      <c r="X2" s="411" t="s">
        <v>31</v>
      </c>
    </row>
    <row r="3" spans="1:24" ht="21" customHeight="1">
      <c r="A3" s="135"/>
      <c r="C3" s="409"/>
      <c r="D3" s="410"/>
      <c r="E3" s="417"/>
      <c r="F3" s="412"/>
      <c r="G3" s="6" t="s">
        <v>3</v>
      </c>
      <c r="H3" s="6" t="s">
        <v>4</v>
      </c>
      <c r="I3" s="412"/>
      <c r="J3" s="6" t="s">
        <v>3</v>
      </c>
      <c r="K3" s="6" t="s">
        <v>4</v>
      </c>
      <c r="L3" s="412"/>
      <c r="M3" s="6" t="s">
        <v>3</v>
      </c>
      <c r="N3" s="6" t="s">
        <v>4</v>
      </c>
      <c r="O3" s="412"/>
      <c r="P3" s="6" t="s">
        <v>3</v>
      </c>
      <c r="Q3" s="6" t="s">
        <v>4</v>
      </c>
      <c r="R3" s="412"/>
      <c r="S3" s="6" t="s">
        <v>3</v>
      </c>
      <c r="T3" s="6" t="s">
        <v>4</v>
      </c>
      <c r="U3" s="412"/>
      <c r="V3" s="256" t="s">
        <v>3</v>
      </c>
      <c r="W3" s="256" t="s">
        <v>4</v>
      </c>
      <c r="X3" s="412"/>
    </row>
    <row r="4" spans="1:24" ht="15">
      <c r="A4" s="135"/>
      <c r="C4" s="12" t="s">
        <v>5</v>
      </c>
      <c r="D4" s="12"/>
      <c r="E4" s="12"/>
      <c r="F4" s="12"/>
      <c r="G4" s="12"/>
      <c r="H4" s="12"/>
      <c r="I4" s="12"/>
      <c r="J4" s="12"/>
      <c r="K4" s="12"/>
      <c r="L4" s="12"/>
      <c r="M4" s="12"/>
      <c r="N4" s="12"/>
      <c r="O4" s="12"/>
      <c r="P4" s="12"/>
      <c r="Q4" s="12"/>
      <c r="R4" s="12"/>
      <c r="S4" s="12"/>
      <c r="T4" s="12"/>
      <c r="U4" s="12"/>
      <c r="V4" s="257"/>
      <c r="W4" s="257"/>
      <c r="X4" s="12"/>
    </row>
    <row r="5" spans="1:24" ht="15">
      <c r="A5" s="135"/>
      <c r="C5" s="7" t="s">
        <v>0</v>
      </c>
      <c r="D5" s="221">
        <f>'ES'!$K$89</f>
        <v>631000</v>
      </c>
      <c r="E5" s="8">
        <f>H5+K5+N5+Q5+T5+W5</f>
        <v>219544.35</v>
      </c>
      <c r="F5" s="11">
        <f>E5/E7</f>
        <v>1</v>
      </c>
      <c r="G5" s="9">
        <f>'ES'!$P$89</f>
        <v>223500</v>
      </c>
      <c r="H5" s="9">
        <f>'ES'!$W$89</f>
        <v>107420.6</v>
      </c>
      <c r="I5" s="11">
        <f>H5/H7</f>
        <v>1</v>
      </c>
      <c r="J5" s="9">
        <f>'ES'!$Q$89</f>
        <v>129500</v>
      </c>
      <c r="K5" s="9">
        <f>'ES'!$X$89</f>
        <v>112123.75</v>
      </c>
      <c r="L5" s="11">
        <f>K5/K7</f>
        <v>1</v>
      </c>
      <c r="M5" s="9">
        <f>'ES'!$R$89</f>
        <v>137000</v>
      </c>
      <c r="N5" s="9">
        <f>'ES'!$Y$89</f>
        <v>0</v>
      </c>
      <c r="O5" s="11" t="e">
        <f>N5/N7</f>
        <v>#DIV/0!</v>
      </c>
      <c r="P5" s="9">
        <f>'ES'!$S$89</f>
        <v>135000</v>
      </c>
      <c r="Q5" s="9">
        <f>'ES'!$Z$89</f>
        <v>0</v>
      </c>
      <c r="R5" s="11" t="e">
        <f>Q5/Q7</f>
        <v>#DIV/0!</v>
      </c>
      <c r="S5" s="9">
        <f>'ES'!$T$89</f>
        <v>0</v>
      </c>
      <c r="T5" s="9">
        <f>'ES'!$AA$89</f>
        <v>0</v>
      </c>
      <c r="U5" s="11" t="e">
        <f>T5/T7</f>
        <v>#DIV/0!</v>
      </c>
      <c r="V5" s="258">
        <f>'ES'!$U$89</f>
        <v>0</v>
      </c>
      <c r="W5" s="258">
        <f>'ES'!$AB$89</f>
        <v>0</v>
      </c>
      <c r="X5" s="11" t="e">
        <f>W5/W7</f>
        <v>#DIV/0!</v>
      </c>
    </row>
    <row r="6" spans="1:24" ht="15">
      <c r="A6" s="135"/>
      <c r="C6" s="7" t="s">
        <v>1</v>
      </c>
      <c r="D6" s="221">
        <f>'ES'!$L$89</f>
        <v>2554000</v>
      </c>
      <c r="E6" s="8">
        <f>H6+K6+N6+Q6+T6+W6</f>
        <v>0</v>
      </c>
      <c r="F6" s="11">
        <f>E6/E7</f>
        <v>0</v>
      </c>
      <c r="G6" s="9">
        <f>'ES'!$AC$89</f>
        <v>2087500</v>
      </c>
      <c r="H6" s="9">
        <f>'ES'!$AJ$89</f>
        <v>0</v>
      </c>
      <c r="I6" s="11">
        <f>H6/H7</f>
        <v>0</v>
      </c>
      <c r="J6" s="9">
        <f>'ES'!$AD$89</f>
        <v>146500</v>
      </c>
      <c r="K6" s="9">
        <f>'ES'!$AK$89</f>
        <v>0</v>
      </c>
      <c r="L6" s="11">
        <f>K6/K7</f>
        <v>0</v>
      </c>
      <c r="M6" s="9">
        <f>'ES'!$AE$89</f>
        <v>154000</v>
      </c>
      <c r="N6" s="9">
        <f>'ES'!$AL$89</f>
        <v>0</v>
      </c>
      <c r="O6" s="11" t="e">
        <f>N6/N7</f>
        <v>#DIV/0!</v>
      </c>
      <c r="P6" s="9">
        <f>'ES'!$AF$89</f>
        <v>158000</v>
      </c>
      <c r="Q6" s="9">
        <f>'ES'!$AM$89</f>
        <v>0</v>
      </c>
      <c r="R6" s="11" t="e">
        <f>Q6/Q7</f>
        <v>#DIV/0!</v>
      </c>
      <c r="S6" s="9">
        <f>'ES'!$AG$89</f>
        <v>0</v>
      </c>
      <c r="T6" s="9">
        <f>'ES'!$AN$89</f>
        <v>0</v>
      </c>
      <c r="U6" s="11" t="e">
        <f>T6/T7</f>
        <v>#DIV/0!</v>
      </c>
      <c r="V6" s="258">
        <f>'ES'!$AH$89</f>
        <v>0</v>
      </c>
      <c r="W6" s="258">
        <f>'ES'!$AO$89</f>
        <v>0</v>
      </c>
      <c r="X6" s="11" t="e">
        <f>W6/W7</f>
        <v>#DIV/0!</v>
      </c>
    </row>
    <row r="7" spans="1:24" ht="15">
      <c r="A7" s="135"/>
      <c r="C7" s="7" t="s">
        <v>2</v>
      </c>
      <c r="D7" s="30">
        <f>'ES'!$J$89</f>
        <v>3185000</v>
      </c>
      <c r="E7" s="8">
        <f>H7+K7+N7+Q7+T7+W7</f>
        <v>219544.35</v>
      </c>
      <c r="F7" s="29">
        <f>E7/D7</f>
        <v>0.06893072213500785</v>
      </c>
      <c r="G7" s="10">
        <f>SUM(G5:G6)</f>
        <v>2311000</v>
      </c>
      <c r="H7" s="10">
        <f aca="true" t="shared" si="0" ref="H7:T7">SUM(H5:H6)</f>
        <v>107420.6</v>
      </c>
      <c r="I7" s="29">
        <f>H7/G7</f>
        <v>0.04648230203375162</v>
      </c>
      <c r="J7" s="10">
        <f t="shared" si="0"/>
        <v>276000</v>
      </c>
      <c r="K7" s="10">
        <f t="shared" si="0"/>
        <v>112123.75</v>
      </c>
      <c r="L7" s="29">
        <f>K7/J7</f>
        <v>0.40624547101449276</v>
      </c>
      <c r="M7" s="10">
        <f>SUM(M5:M6)</f>
        <v>291000</v>
      </c>
      <c r="N7" s="10">
        <f t="shared" si="0"/>
        <v>0</v>
      </c>
      <c r="O7" s="29">
        <f>N7/M7</f>
        <v>0</v>
      </c>
      <c r="P7" s="10">
        <f t="shared" si="0"/>
        <v>293000</v>
      </c>
      <c r="Q7" s="10">
        <f t="shared" si="0"/>
        <v>0</v>
      </c>
      <c r="R7" s="29">
        <f>Q7/P7</f>
        <v>0</v>
      </c>
      <c r="S7" s="10">
        <f t="shared" si="0"/>
        <v>0</v>
      </c>
      <c r="T7" s="10">
        <f t="shared" si="0"/>
        <v>0</v>
      </c>
      <c r="U7" s="29" t="e">
        <f>T7/S7</f>
        <v>#DIV/0!</v>
      </c>
      <c r="V7" s="259">
        <f>SUM(V5:V6)</f>
        <v>0</v>
      </c>
      <c r="W7" s="259">
        <f>SUM(W5:W6)</f>
        <v>0</v>
      </c>
      <c r="X7" s="29" t="e">
        <f>W7/V7</f>
        <v>#DIV/0!</v>
      </c>
    </row>
    <row r="8" spans="1:24" ht="15">
      <c r="A8" s="135"/>
      <c r="C8" s="12" t="s">
        <v>6</v>
      </c>
      <c r="D8" s="12"/>
      <c r="E8" s="12"/>
      <c r="F8" s="12"/>
      <c r="G8" s="12"/>
      <c r="H8" s="12"/>
      <c r="I8" s="12"/>
      <c r="J8" s="12"/>
      <c r="K8" s="12"/>
      <c r="L8" s="12"/>
      <c r="M8" s="12"/>
      <c r="N8" s="12"/>
      <c r="O8" s="12"/>
      <c r="P8" s="12"/>
      <c r="Q8" s="12"/>
      <c r="R8" s="12"/>
      <c r="S8" s="12"/>
      <c r="T8" s="12"/>
      <c r="U8" s="12"/>
      <c r="V8" s="257"/>
      <c r="W8" s="257"/>
      <c r="X8" s="12"/>
    </row>
    <row r="9" spans="1:24" ht="15">
      <c r="A9" s="135"/>
      <c r="C9" s="7" t="s">
        <v>0</v>
      </c>
      <c r="D9" s="221">
        <f>'DS'!$K$89</f>
        <v>1370773.38</v>
      </c>
      <c r="E9" s="8">
        <f>H9+K9+N9+Q9+T9+W9</f>
        <v>2616238.618</v>
      </c>
      <c r="F9" s="11">
        <f>E9/E11</f>
        <v>0.5617035991365203</v>
      </c>
      <c r="G9" s="9">
        <f>'DS'!$P$89</f>
        <v>359773.38</v>
      </c>
      <c r="H9" s="9">
        <f>'DS'!$W$89</f>
        <v>1364618.188</v>
      </c>
      <c r="I9" s="11">
        <f>H9/H11</f>
        <v>0.577098744704403</v>
      </c>
      <c r="J9" s="9">
        <f>'DS'!$Q$89</f>
        <v>335750</v>
      </c>
      <c r="K9" s="9">
        <f>'DS'!$X$89</f>
        <v>1251620.43</v>
      </c>
      <c r="L9" s="11">
        <f>K9/K11</f>
        <v>0.5458280757281792</v>
      </c>
      <c r="M9" s="9">
        <f>'DS'!$R$89</f>
        <v>335750</v>
      </c>
      <c r="N9" s="9">
        <f>'DS'!$Y$89</f>
        <v>0</v>
      </c>
      <c r="O9" s="11" t="e">
        <f>N9/N11</f>
        <v>#DIV/0!</v>
      </c>
      <c r="P9" s="9">
        <f>'DS'!$S$89</f>
        <v>328750</v>
      </c>
      <c r="Q9" s="9">
        <f>'DS'!$Z$89</f>
        <v>0</v>
      </c>
      <c r="R9" s="11" t="e">
        <f>Q9/Q11</f>
        <v>#DIV/0!</v>
      </c>
      <c r="S9" s="9">
        <f>'DS'!$T$89</f>
        <v>3750</v>
      </c>
      <c r="T9" s="9">
        <f>'DS'!$AA$89</f>
        <v>0</v>
      </c>
      <c r="U9" s="11" t="e">
        <f>T9/T11</f>
        <v>#DIV/0!</v>
      </c>
      <c r="V9" s="258">
        <f>'DS'!$U$89</f>
        <v>0</v>
      </c>
      <c r="W9" s="258">
        <f>'DS'!$AB$89</f>
        <v>0</v>
      </c>
      <c r="X9" s="11" t="e">
        <f>W9/W11</f>
        <v>#DIV/0!</v>
      </c>
    </row>
    <row r="10" spans="1:24" ht="15">
      <c r="A10" s="135"/>
      <c r="C10" s="7" t="s">
        <v>1</v>
      </c>
      <c r="D10" s="221">
        <f>'DS'!$L$89</f>
        <v>4111250</v>
      </c>
      <c r="E10" s="8">
        <f>H10+K10+N10+Q10+T10+W10</f>
        <v>2041446.72</v>
      </c>
      <c r="F10" s="11">
        <f>E10/E11</f>
        <v>0.43829640086347976</v>
      </c>
      <c r="G10" s="9">
        <f>'DS'!$AC$89</f>
        <v>1653750</v>
      </c>
      <c r="H10" s="9">
        <f>'DS'!$AJ$89</f>
        <v>1000000</v>
      </c>
      <c r="I10" s="11">
        <f>H10/H11</f>
        <v>0.42290125529559697</v>
      </c>
      <c r="J10" s="9">
        <f>'DS'!$AD$89</f>
        <v>853750</v>
      </c>
      <c r="K10" s="9">
        <f>'DS'!$AK$89</f>
        <v>1041446.72</v>
      </c>
      <c r="L10" s="11">
        <f>K10/K11</f>
        <v>0.45417192427182085</v>
      </c>
      <c r="M10" s="9">
        <f>'DS'!$AE$89</f>
        <v>853750</v>
      </c>
      <c r="N10" s="9">
        <f>'DS'!$AL$89</f>
        <v>0</v>
      </c>
      <c r="O10" s="11" t="e">
        <f>N10/N11</f>
        <v>#DIV/0!</v>
      </c>
      <c r="P10" s="9">
        <f>'DS'!$AF$89</f>
        <v>750000</v>
      </c>
      <c r="Q10" s="9">
        <f>'DS'!$AM$89</f>
        <v>0</v>
      </c>
      <c r="R10" s="11" t="e">
        <f>Q10/Q11</f>
        <v>#DIV/0!</v>
      </c>
      <c r="S10" s="9">
        <f>'DS'!$AG$89</f>
        <v>0</v>
      </c>
      <c r="T10" s="9">
        <f>'DS'!$AN$89</f>
        <v>0</v>
      </c>
      <c r="U10" s="11" t="e">
        <f>T10/T11</f>
        <v>#DIV/0!</v>
      </c>
      <c r="V10" s="258">
        <f>'DS'!$AH$89</f>
        <v>0</v>
      </c>
      <c r="W10" s="258">
        <f>'DS'!$AO$89</f>
        <v>0</v>
      </c>
      <c r="X10" s="11" t="e">
        <f>W10/W11</f>
        <v>#DIV/0!</v>
      </c>
    </row>
    <row r="11" spans="1:24" ht="15">
      <c r="A11" s="135"/>
      <c r="C11" s="7" t="s">
        <v>2</v>
      </c>
      <c r="D11" s="30">
        <f>'DS'!$J$89</f>
        <v>5482023.38</v>
      </c>
      <c r="E11" s="8">
        <f>H11+K11+N11+Q11+T11+W11</f>
        <v>4657685.3379999995</v>
      </c>
      <c r="F11" s="29">
        <f>E11/D11</f>
        <v>0.8496288715207924</v>
      </c>
      <c r="G11" s="10">
        <f>SUM(G9:G10)</f>
        <v>2013523.38</v>
      </c>
      <c r="H11" s="10">
        <f>SUM(H9:H10)</f>
        <v>2364618.188</v>
      </c>
      <c r="I11" s="29">
        <f>H11/G11</f>
        <v>1.174368379074893</v>
      </c>
      <c r="J11" s="10">
        <f>SUM(J9:J10)</f>
        <v>1189500</v>
      </c>
      <c r="K11" s="10">
        <f>SUM(K9:K10)</f>
        <v>2293067.15</v>
      </c>
      <c r="L11" s="29">
        <f>K11/J11</f>
        <v>1.927757166876839</v>
      </c>
      <c r="M11" s="10">
        <f>SUM(M9:M10)</f>
        <v>1189500</v>
      </c>
      <c r="N11" s="10">
        <f>SUM(N9:N10)</f>
        <v>0</v>
      </c>
      <c r="O11" s="29">
        <f>N11/M11</f>
        <v>0</v>
      </c>
      <c r="P11" s="10">
        <f>SUM(P9:P10)</f>
        <v>1078750</v>
      </c>
      <c r="Q11" s="10">
        <f>SUM(Q9:Q10)</f>
        <v>0</v>
      </c>
      <c r="R11" s="29">
        <f>Q11/P11</f>
        <v>0</v>
      </c>
      <c r="S11" s="10">
        <f>SUM(S9:S10)</f>
        <v>3750</v>
      </c>
      <c r="T11" s="10">
        <f>SUM(T9:T10)</f>
        <v>0</v>
      </c>
      <c r="U11" s="29">
        <f>T11/S11</f>
        <v>0</v>
      </c>
      <c r="V11" s="259">
        <f>SUM(V9:V10)</f>
        <v>0</v>
      </c>
      <c r="W11" s="259">
        <f>SUM(W9:W10)</f>
        <v>0</v>
      </c>
      <c r="X11" s="29" t="e">
        <f>W11/V11</f>
        <v>#DIV/0!</v>
      </c>
    </row>
    <row r="12" spans="1:24" ht="15">
      <c r="A12" s="135"/>
      <c r="C12" s="12" t="s">
        <v>7</v>
      </c>
      <c r="D12" s="12"/>
      <c r="E12" s="12"/>
      <c r="F12" s="12"/>
      <c r="G12" s="12"/>
      <c r="H12" s="12"/>
      <c r="I12" s="12"/>
      <c r="J12" s="12"/>
      <c r="K12" s="12"/>
      <c r="L12" s="12"/>
      <c r="M12" s="12"/>
      <c r="N12" s="12"/>
      <c r="O12" s="12"/>
      <c r="P12" s="12"/>
      <c r="Q12" s="12"/>
      <c r="R12" s="12"/>
      <c r="S12" s="12"/>
      <c r="T12" s="12"/>
      <c r="U12" s="12"/>
      <c r="V12" s="257"/>
      <c r="W12" s="257"/>
      <c r="X12" s="12"/>
    </row>
    <row r="13" spans="1:24" ht="15">
      <c r="A13" s="135"/>
      <c r="C13" s="7" t="s">
        <v>0</v>
      </c>
      <c r="D13" s="221">
        <f>SO!$K$89</f>
        <v>434004</v>
      </c>
      <c r="E13" s="8">
        <f>H13+K13+N13+Q13+T13+W13</f>
        <v>67055</v>
      </c>
      <c r="F13" s="11">
        <f>E13/E15</f>
        <v>0.31953450653398147</v>
      </c>
      <c r="G13" s="9">
        <f>SO!$P$89</f>
        <v>156801</v>
      </c>
      <c r="H13" s="9">
        <f>SO!$W$89</f>
        <v>67055</v>
      </c>
      <c r="I13" s="11">
        <f>H13/H15</f>
        <v>0.39472677290039265</v>
      </c>
      <c r="J13" s="9">
        <f>SO!$Q$89</f>
        <v>94401</v>
      </c>
      <c r="K13" s="9">
        <f>SO!$X$89</f>
        <v>0</v>
      </c>
      <c r="L13" s="11">
        <f>K13/K15</f>
        <v>0</v>
      </c>
      <c r="M13" s="9">
        <f>SO!$R$89</f>
        <v>89401</v>
      </c>
      <c r="N13" s="9">
        <f>SO!$Y$89</f>
        <v>0</v>
      </c>
      <c r="O13" s="11" t="e">
        <f>N13/N15</f>
        <v>#DIV/0!</v>
      </c>
      <c r="P13" s="9">
        <f>SO!$S$89</f>
        <v>89401</v>
      </c>
      <c r="Q13" s="9">
        <f>SO!$Z$89</f>
        <v>0</v>
      </c>
      <c r="R13" s="11" t="e">
        <f>Q13/Q15</f>
        <v>#DIV/0!</v>
      </c>
      <c r="S13" s="9">
        <f>SO!$T$89</f>
        <v>0</v>
      </c>
      <c r="T13" s="9">
        <f>SO!$AA$89</f>
        <v>0</v>
      </c>
      <c r="U13" s="11" t="e">
        <f>T13/T15</f>
        <v>#DIV/0!</v>
      </c>
      <c r="V13" s="258">
        <f>SO!$U$89</f>
        <v>0</v>
      </c>
      <c r="W13" s="258">
        <f>SO!$AB$89</f>
        <v>0</v>
      </c>
      <c r="X13" s="11" t="e">
        <f>W13/W15</f>
        <v>#DIV/0!</v>
      </c>
    </row>
    <row r="14" spans="1:24" ht="15">
      <c r="A14" s="135"/>
      <c r="C14" s="7" t="s">
        <v>1</v>
      </c>
      <c r="D14" s="221">
        <f>SO!$L$89</f>
        <v>1501180</v>
      </c>
      <c r="E14" s="8">
        <f>H14+K14+N14+Q14+T14+W14</f>
        <v>142797.14</v>
      </c>
      <c r="F14" s="11">
        <f>E14/E15</f>
        <v>0.6804654934660185</v>
      </c>
      <c r="G14" s="9">
        <f>SO!$AC$89</f>
        <v>443875</v>
      </c>
      <c r="H14" s="9">
        <f>SO!$AJ$89</f>
        <v>102822</v>
      </c>
      <c r="I14" s="11">
        <f>H14/H15</f>
        <v>0.6052732270996074</v>
      </c>
      <c r="J14" s="9">
        <f>SO!$AD$89</f>
        <v>376921</v>
      </c>
      <c r="K14" s="9">
        <f>SO!$AK$89</f>
        <v>39975.14</v>
      </c>
      <c r="L14" s="11">
        <f>K14/K15</f>
        <v>1</v>
      </c>
      <c r="M14" s="9">
        <f>SO!$AE$89</f>
        <v>393996</v>
      </c>
      <c r="N14" s="9">
        <f>SO!$AL$89</f>
        <v>0</v>
      </c>
      <c r="O14" s="11" t="e">
        <f>N14/N15</f>
        <v>#DIV/0!</v>
      </c>
      <c r="P14" s="9">
        <f>SO!$AF$89</f>
        <v>342888</v>
      </c>
      <c r="Q14" s="9">
        <f>SO!$AM$89</f>
        <v>0</v>
      </c>
      <c r="R14" s="11" t="e">
        <f>Q14/Q15</f>
        <v>#DIV/0!</v>
      </c>
      <c r="S14" s="9">
        <f>SO!$AG$89</f>
        <v>0</v>
      </c>
      <c r="T14" s="9">
        <f>SO!$AN$89</f>
        <v>0</v>
      </c>
      <c r="U14" s="11" t="e">
        <f>T14/T15</f>
        <v>#DIV/0!</v>
      </c>
      <c r="V14" s="258">
        <f>SO!$AH$89</f>
        <v>0</v>
      </c>
      <c r="W14" s="258">
        <f>SO!$AO$89</f>
        <v>0</v>
      </c>
      <c r="X14" s="11" t="e">
        <f>W14/W15</f>
        <v>#DIV/0!</v>
      </c>
    </row>
    <row r="15" spans="1:24" ht="15">
      <c r="A15" s="135"/>
      <c r="C15" s="7" t="s">
        <v>2</v>
      </c>
      <c r="D15" s="30">
        <f>SO!$J$89</f>
        <v>1935184</v>
      </c>
      <c r="E15" s="8">
        <f>H15+K15+N15+Q15+T15+W15</f>
        <v>209852.14</v>
      </c>
      <c r="F15" s="29">
        <f>E15/D15</f>
        <v>0.10844040670034479</v>
      </c>
      <c r="G15" s="10">
        <f>SUM(G13:G14)</f>
        <v>600676</v>
      </c>
      <c r="H15" s="10">
        <f>SUM(H13:H14)</f>
        <v>169877</v>
      </c>
      <c r="I15" s="29">
        <f>H15/G15</f>
        <v>0.28280970107012765</v>
      </c>
      <c r="J15" s="10">
        <f>SUM(J13:J14)</f>
        <v>471322</v>
      </c>
      <c r="K15" s="10">
        <f>SUM(K13:K14)</f>
        <v>39975.14</v>
      </c>
      <c r="L15" s="29">
        <f>K15/J15</f>
        <v>0.08481492482846122</v>
      </c>
      <c r="M15" s="10">
        <f>SUM(M13:M14)</f>
        <v>483397</v>
      </c>
      <c r="N15" s="10">
        <f>SUM(N13:N14)</f>
        <v>0</v>
      </c>
      <c r="O15" s="29">
        <f>N15/M15</f>
        <v>0</v>
      </c>
      <c r="P15" s="10">
        <f>SUM(P13:P14)</f>
        <v>432289</v>
      </c>
      <c r="Q15" s="10">
        <f>SUM(Q13:Q14)</f>
        <v>0</v>
      </c>
      <c r="R15" s="29">
        <f>Q15/P15</f>
        <v>0</v>
      </c>
      <c r="S15" s="10">
        <f>SUM(S13:S14)</f>
        <v>0</v>
      </c>
      <c r="T15" s="10">
        <f>SUM(T13:T14)</f>
        <v>0</v>
      </c>
      <c r="U15" s="29" t="e">
        <f>T15/S15</f>
        <v>#DIV/0!</v>
      </c>
      <c r="V15" s="259">
        <f>SUM(V13:V14)</f>
        <v>0</v>
      </c>
      <c r="W15" s="259">
        <f>SUM(W13:W14)</f>
        <v>0</v>
      </c>
      <c r="X15" s="29" t="e">
        <f>W15/V15</f>
        <v>#DIV/0!</v>
      </c>
    </row>
    <row r="16" spans="1:24" ht="15">
      <c r="A16" s="135"/>
      <c r="C16" s="12" t="s">
        <v>9</v>
      </c>
      <c r="D16" s="12"/>
      <c r="E16" s="12"/>
      <c r="F16" s="12"/>
      <c r="G16" s="12"/>
      <c r="H16" s="12"/>
      <c r="I16" s="12"/>
      <c r="J16" s="12"/>
      <c r="K16" s="12"/>
      <c r="L16" s="12"/>
      <c r="M16" s="12"/>
      <c r="N16" s="12"/>
      <c r="O16" s="12"/>
      <c r="P16" s="12"/>
      <c r="Q16" s="12"/>
      <c r="R16" s="12"/>
      <c r="S16" s="12"/>
      <c r="T16" s="12"/>
      <c r="U16" s="12"/>
      <c r="V16" s="257"/>
      <c r="W16" s="257"/>
      <c r="X16" s="12"/>
    </row>
    <row r="17" spans="1:24" ht="15">
      <c r="A17" s="135"/>
      <c r="C17" s="7" t="s">
        <v>0</v>
      </c>
      <c r="D17" s="221">
        <f>D5+D9+D13</f>
        <v>2435777.38</v>
      </c>
      <c r="E17" s="8">
        <f>H17+K17+N17+Q17+T17+W17</f>
        <v>2902837.9680000003</v>
      </c>
      <c r="F17" s="11">
        <f>E17/E19</f>
        <v>0.5706293050020111</v>
      </c>
      <c r="G17" s="9">
        <f>G5+G9+G13</f>
        <v>740074.38</v>
      </c>
      <c r="H17" s="9">
        <f>H5+H9+H13</f>
        <v>1539093.7880000002</v>
      </c>
      <c r="I17" s="11">
        <f>H17/H19</f>
        <v>0.5825673153515369</v>
      </c>
      <c r="J17" s="9">
        <f>J5+J9+J13</f>
        <v>559651</v>
      </c>
      <c r="K17" s="9">
        <f>K5+K9+K13</f>
        <v>1363744.18</v>
      </c>
      <c r="L17" s="11">
        <f>K17/K19</f>
        <v>0.5577307052734954</v>
      </c>
      <c r="M17" s="9">
        <f>M5+M9+M13</f>
        <v>562151</v>
      </c>
      <c r="N17" s="9">
        <f>N5+N9+N13</f>
        <v>0</v>
      </c>
      <c r="O17" s="11" t="e">
        <f>N17/N19</f>
        <v>#DIV/0!</v>
      </c>
      <c r="P17" s="9">
        <f>P5+P9+P13</f>
        <v>553151</v>
      </c>
      <c r="Q17" s="9">
        <f>Q5+Q9+Q13</f>
        <v>0</v>
      </c>
      <c r="R17" s="11" t="e">
        <f>Q17/Q19</f>
        <v>#DIV/0!</v>
      </c>
      <c r="S17" s="9">
        <f>S5+S9+S13</f>
        <v>3750</v>
      </c>
      <c r="T17" s="9">
        <f>T5+T9+T13</f>
        <v>0</v>
      </c>
      <c r="U17" s="11" t="e">
        <f>T17/T19</f>
        <v>#DIV/0!</v>
      </c>
      <c r="V17" s="258">
        <f>V5+V9+V13</f>
        <v>0</v>
      </c>
      <c r="W17" s="258">
        <f>W5+W9+W13</f>
        <v>0</v>
      </c>
      <c r="X17" s="11" t="e">
        <f>W17/W19</f>
        <v>#DIV/0!</v>
      </c>
    </row>
    <row r="18" spans="1:24" ht="15">
      <c r="A18" s="135"/>
      <c r="C18" s="7" t="s">
        <v>1</v>
      </c>
      <c r="D18" s="221">
        <f>D6+D10+D14</f>
        <v>8166430</v>
      </c>
      <c r="E18" s="8">
        <f>H18+K18+N18+Q18+T18+W18</f>
        <v>2184243.86</v>
      </c>
      <c r="F18" s="11">
        <f>E18/E19</f>
        <v>0.4293706949979889</v>
      </c>
      <c r="G18" s="9">
        <f>G6+G10+G14</f>
        <v>4185125</v>
      </c>
      <c r="H18" s="9">
        <f>H6+H10+H14</f>
        <v>1102822</v>
      </c>
      <c r="I18" s="11">
        <f>H18/H19</f>
        <v>0.4174326846484631</v>
      </c>
      <c r="J18" s="9">
        <f>J6+J10+J14</f>
        <v>1377171</v>
      </c>
      <c r="K18" s="9">
        <f>K6+K10+K14</f>
        <v>1081421.8599999999</v>
      </c>
      <c r="L18" s="11">
        <f>K18/K19</f>
        <v>0.4422692947265045</v>
      </c>
      <c r="M18" s="9">
        <f>M6+M10+M14</f>
        <v>1401746</v>
      </c>
      <c r="N18" s="9">
        <f>N6+N10+N14</f>
        <v>0</v>
      </c>
      <c r="O18" s="11" t="e">
        <f>N18/N19</f>
        <v>#DIV/0!</v>
      </c>
      <c r="P18" s="9">
        <f>P6+P10+P14</f>
        <v>1250888</v>
      </c>
      <c r="Q18" s="9">
        <f>Q6+Q10+Q14</f>
        <v>0</v>
      </c>
      <c r="R18" s="11" t="e">
        <f>Q18/Q19</f>
        <v>#DIV/0!</v>
      </c>
      <c r="S18" s="9">
        <f>S6+S10+S14</f>
        <v>0</v>
      </c>
      <c r="T18" s="9">
        <f>T6+T10+T14</f>
        <v>0</v>
      </c>
      <c r="U18" s="11" t="e">
        <f>T18/T19</f>
        <v>#DIV/0!</v>
      </c>
      <c r="V18" s="258">
        <f>V6+V10+V14</f>
        <v>0</v>
      </c>
      <c r="W18" s="258">
        <f>W6+W10+W14</f>
        <v>0</v>
      </c>
      <c r="X18" s="11" t="e">
        <f>W18/W19</f>
        <v>#DIV/0!</v>
      </c>
    </row>
    <row r="19" spans="1:24" ht="15">
      <c r="A19" s="135"/>
      <c r="C19" s="14" t="s">
        <v>2</v>
      </c>
      <c r="D19" s="31">
        <f>D7+D11+D15</f>
        <v>10602207.379999999</v>
      </c>
      <c r="E19" s="34">
        <f>SUM(E17:E18)</f>
        <v>5087081.828</v>
      </c>
      <c r="F19" s="29">
        <f>E19/D19</f>
        <v>0.4798134620151148</v>
      </c>
      <c r="G19" s="10">
        <f>SUM(G17:G18)</f>
        <v>4925199.38</v>
      </c>
      <c r="H19" s="10">
        <f>SUM(H17:H18)</f>
        <v>2641915.788</v>
      </c>
      <c r="I19" s="29">
        <f>H19/G19</f>
        <v>0.5364078860904917</v>
      </c>
      <c r="J19" s="10">
        <f>SUM(J17:J18)</f>
        <v>1936822</v>
      </c>
      <c r="K19" s="10">
        <f>SUM(K17:K18)</f>
        <v>2445166.04</v>
      </c>
      <c r="L19" s="29">
        <f>K19/J19</f>
        <v>1.2624629625231436</v>
      </c>
      <c r="M19" s="10">
        <f>SUM(M17:M18)</f>
        <v>1963897</v>
      </c>
      <c r="N19" s="10">
        <f>SUM(N17:N18)</f>
        <v>0</v>
      </c>
      <c r="O19" s="29">
        <f>N19/M19</f>
        <v>0</v>
      </c>
      <c r="P19" s="10">
        <f>SUM(P17:P18)</f>
        <v>1804039</v>
      </c>
      <c r="Q19" s="10">
        <f>SUM(Q17:Q18)</f>
        <v>0</v>
      </c>
      <c r="R19" s="29">
        <f>Q19/P19</f>
        <v>0</v>
      </c>
      <c r="S19" s="10">
        <f>SUM(S17:S18)</f>
        <v>3750</v>
      </c>
      <c r="T19" s="10">
        <f>SUM(T17:T18)</f>
        <v>0</v>
      </c>
      <c r="U19" s="29">
        <f>T19/S19</f>
        <v>0</v>
      </c>
      <c r="V19" s="259">
        <f>SUM(V17:V18)</f>
        <v>0</v>
      </c>
      <c r="W19" s="259">
        <f>SUM(W17:W18)</f>
        <v>0</v>
      </c>
      <c r="X19" s="29" t="e">
        <f>W19/V19</f>
        <v>#DIV/0!</v>
      </c>
    </row>
    <row r="20" ht="15">
      <c r="A20" s="135"/>
    </row>
    <row r="21" spans="1:4" ht="15">
      <c r="A21" s="135"/>
      <c r="D21" t="s">
        <v>22</v>
      </c>
    </row>
    <row r="22" spans="1:11" ht="15">
      <c r="A22" s="135"/>
      <c r="C22" s="292" t="s">
        <v>153</v>
      </c>
      <c r="D22" s="33"/>
      <c r="K22" s="213" t="s">
        <v>155</v>
      </c>
    </row>
    <row r="23" spans="1:17" ht="24" customHeight="1">
      <c r="A23" s="135"/>
      <c r="C23" s="3" t="s">
        <v>18</v>
      </c>
      <c r="D23" s="16" t="s">
        <v>19</v>
      </c>
      <c r="E23" s="17" t="s">
        <v>12</v>
      </c>
      <c r="F23" s="19" t="s">
        <v>13</v>
      </c>
      <c r="G23" s="18" t="s">
        <v>14</v>
      </c>
      <c r="H23" s="20" t="s">
        <v>20</v>
      </c>
      <c r="I23" s="20" t="s">
        <v>21</v>
      </c>
      <c r="K23" s="418" t="s">
        <v>100</v>
      </c>
      <c r="L23" s="418"/>
      <c r="M23" s="242" t="s">
        <v>49</v>
      </c>
      <c r="Q23" s="1"/>
    </row>
    <row r="24" spans="1:13" ht="15">
      <c r="A24" s="135"/>
      <c r="C24" s="7" t="s">
        <v>15</v>
      </c>
      <c r="D24" s="13">
        <f>'ES'!$K$93</f>
        <v>11</v>
      </c>
      <c r="E24" s="22">
        <f>'ES'!$K$94</f>
        <v>1</v>
      </c>
      <c r="F24" s="23">
        <f>'ES'!$K$95+'ES'!$K$96+'ES'!$K$97+'ES'!$K$98</f>
        <v>7</v>
      </c>
      <c r="G24" s="24">
        <f>'ES'!$K$99+'ES'!$K$100</f>
        <v>3</v>
      </c>
      <c r="H24" s="21">
        <f>E24/D24</f>
        <v>0.09090909090909091</v>
      </c>
      <c r="I24" s="21">
        <f>(E24+F24)/D24</f>
        <v>0.7272727272727273</v>
      </c>
      <c r="K24" s="414" t="s">
        <v>5</v>
      </c>
      <c r="L24" s="414"/>
      <c r="M24" s="134">
        <f>'ES'!$B$94</f>
        <v>0</v>
      </c>
    </row>
    <row r="25" spans="1:17" ht="15">
      <c r="A25" s="135"/>
      <c r="C25" s="7" t="s">
        <v>16</v>
      </c>
      <c r="D25" s="13">
        <f>'DS'!$K$93</f>
        <v>10</v>
      </c>
      <c r="E25" s="22">
        <f>'DS'!$K$94</f>
        <v>1</v>
      </c>
      <c r="F25" s="23">
        <f>'DS'!$K$95+'DS'!$K$96+'DS'!$K$97+'DS'!$K$98</f>
        <v>8</v>
      </c>
      <c r="G25" s="24">
        <f>'DS'!$K$99+'DS'!$K$100</f>
        <v>1</v>
      </c>
      <c r="H25" s="21">
        <f>E25/D25</f>
        <v>0.1</v>
      </c>
      <c r="I25" s="21">
        <f>(E25+F25)/D25</f>
        <v>0.9</v>
      </c>
      <c r="K25" s="414" t="s">
        <v>6</v>
      </c>
      <c r="L25" s="414"/>
      <c r="M25" s="134">
        <f>'DS'!$B$94</f>
        <v>0</v>
      </c>
      <c r="Q25" s="1"/>
    </row>
    <row r="26" spans="1:16" ht="15">
      <c r="A26" s="135"/>
      <c r="C26" s="7" t="s">
        <v>17</v>
      </c>
      <c r="D26" s="13">
        <f>SO!$K$93</f>
        <v>9</v>
      </c>
      <c r="E26" s="22">
        <f>SO!$K$94</f>
        <v>1</v>
      </c>
      <c r="F26" s="23">
        <f>SO!$K$95+SO!$K$96+SO!$K$97+SO!$K$98</f>
        <v>4</v>
      </c>
      <c r="G26" s="24">
        <f>SO!$K$99+SO!$K$100</f>
        <v>4</v>
      </c>
      <c r="H26" s="21">
        <f>E26/D26</f>
        <v>0.1111111111111111</v>
      </c>
      <c r="I26" s="21">
        <f>(E26+F26)/D26</f>
        <v>0.5555555555555556</v>
      </c>
      <c r="K26" s="414" t="s">
        <v>50</v>
      </c>
      <c r="L26" s="414"/>
      <c r="M26" s="134">
        <f>SO!$B$94</f>
        <v>0</v>
      </c>
      <c r="P26" s="38"/>
    </row>
    <row r="27" spans="1:16" ht="15">
      <c r="A27" s="135"/>
      <c r="C27" s="7" t="s">
        <v>2</v>
      </c>
      <c r="D27" s="13">
        <f>SUM(D24:D26)</f>
        <v>30</v>
      </c>
      <c r="E27" s="25">
        <f>SUM(E24:E26)</f>
        <v>3</v>
      </c>
      <c r="F27" s="26">
        <f>SUM(F24:F26)</f>
        <v>19</v>
      </c>
      <c r="G27" s="27">
        <f>SUM(G24:G26)</f>
        <v>8</v>
      </c>
      <c r="H27" s="21">
        <f>E27/D27</f>
        <v>0.1</v>
      </c>
      <c r="I27" s="21">
        <f>(E27+F27)/D27</f>
        <v>0.7333333333333333</v>
      </c>
      <c r="K27" s="415" t="s">
        <v>2</v>
      </c>
      <c r="L27" s="415"/>
      <c r="M27" s="240">
        <f>SUM(M24:M26)</f>
        <v>0</v>
      </c>
      <c r="P27" s="38"/>
    </row>
    <row r="28" spans="1:16" ht="15">
      <c r="A28" s="135"/>
      <c r="P28" s="38"/>
    </row>
    <row r="29" spans="1:16" ht="15">
      <c r="A29" s="135"/>
      <c r="C29" s="293" t="s">
        <v>154</v>
      </c>
      <c r="P29" s="15"/>
    </row>
    <row r="30" spans="1:16" ht="51.75" customHeight="1">
      <c r="A30" s="135"/>
      <c r="C30" s="110"/>
      <c r="D30" s="110" t="s">
        <v>25</v>
      </c>
      <c r="E30" s="110" t="s">
        <v>26</v>
      </c>
      <c r="F30" s="110" t="s">
        <v>27</v>
      </c>
      <c r="G30" s="235" t="s">
        <v>124</v>
      </c>
      <c r="H30" s="110" t="s">
        <v>28</v>
      </c>
      <c r="I30" s="110" t="s">
        <v>29</v>
      </c>
      <c r="J30" s="28"/>
      <c r="K30" s="28"/>
      <c r="L30" s="28"/>
      <c r="P30" s="15"/>
    </row>
    <row r="31" spans="1:12" ht="15">
      <c r="A31" s="135"/>
      <c r="C31" s="7" t="s">
        <v>15</v>
      </c>
      <c r="D31" s="111">
        <f>'ES'!L103</f>
        <v>3185000</v>
      </c>
      <c r="E31" s="112">
        <f>'ES'!M103</f>
        <v>3500</v>
      </c>
      <c r="F31" s="112">
        <f>'ES'!N103</f>
        <v>216044.35</v>
      </c>
      <c r="G31" s="112">
        <f>'ES'!O103</f>
        <v>2965455.65</v>
      </c>
      <c r="H31" s="241">
        <f>E31/D31</f>
        <v>0.001098901098901099</v>
      </c>
      <c r="I31" s="241">
        <f>(E31+F31)/D31</f>
        <v>0.06893072213500785</v>
      </c>
      <c r="J31" s="28"/>
      <c r="K31" s="39"/>
      <c r="L31" s="28"/>
    </row>
    <row r="32" spans="1:12" ht="15">
      <c r="A32" s="135"/>
      <c r="C32" s="7" t="s">
        <v>16</v>
      </c>
      <c r="D32" s="111">
        <f>'DS'!L103</f>
        <v>5482023.38</v>
      </c>
      <c r="E32" s="112">
        <f>'DS'!M103</f>
        <v>1013025.068</v>
      </c>
      <c r="F32" s="112">
        <f>'DS'!N103</f>
        <v>3644660.2699999996</v>
      </c>
      <c r="G32" s="112">
        <f>'DS'!O103</f>
        <v>824338.0420000004</v>
      </c>
      <c r="H32" s="241">
        <f>E32/D32</f>
        <v>0.18479035892035908</v>
      </c>
      <c r="I32" s="241">
        <f>(E32+F32)/D32</f>
        <v>0.8496288715207924</v>
      </c>
      <c r="J32" s="28"/>
      <c r="K32" s="39"/>
      <c r="L32" s="28"/>
    </row>
    <row r="33" spans="1:12" ht="15">
      <c r="A33" s="135"/>
      <c r="C33" s="7" t="s">
        <v>17</v>
      </c>
      <c r="D33" s="111">
        <f>SO!L103</f>
        <v>1935184</v>
      </c>
      <c r="E33" s="112">
        <f>SO!M103</f>
        <v>150000</v>
      </c>
      <c r="F33" s="112">
        <f>SO!N103</f>
        <v>59852.14</v>
      </c>
      <c r="G33" s="112">
        <f>SO!O103</f>
        <v>1725331.8599999999</v>
      </c>
      <c r="H33" s="241">
        <f>E33/D33</f>
        <v>0.07751200919395779</v>
      </c>
      <c r="I33" s="241">
        <f>(E33+F33)/D33</f>
        <v>0.10844040670034479</v>
      </c>
      <c r="J33" s="28"/>
      <c r="K33" s="39"/>
      <c r="L33" s="28"/>
    </row>
    <row r="34" spans="1:9" ht="15">
      <c r="A34" s="135"/>
      <c r="C34" s="110" t="s">
        <v>30</v>
      </c>
      <c r="D34" s="113">
        <f>SUM(D31:D33)</f>
        <v>10602207.379999999</v>
      </c>
      <c r="E34" s="113">
        <f>SUM(E31:E33)</f>
        <v>1166525.068</v>
      </c>
      <c r="F34" s="113">
        <f>SUM(F31:F33)</f>
        <v>3920556.76</v>
      </c>
      <c r="G34" s="113">
        <f>SUM(G31:G33)</f>
        <v>5515125.552</v>
      </c>
      <c r="H34" s="114">
        <f>E34/D34</f>
        <v>0.11002662239945736</v>
      </c>
      <c r="I34" s="114">
        <f>(E34+F34)/D34</f>
        <v>0.4798134620151148</v>
      </c>
    </row>
    <row r="35" ht="15">
      <c r="A35" s="135"/>
    </row>
    <row r="36" spans="1:11" ht="17.25">
      <c r="A36" s="135"/>
      <c r="C36" t="s">
        <v>84</v>
      </c>
      <c r="I36" s="35">
        <f>E34+F34</f>
        <v>5087081.828</v>
      </c>
      <c r="J36" s="209">
        <f>IF(E19&lt;&gt;I36,"Postoji greška kod unosa finansijskih sredstava naspram unešenog projektnog statusa, npr. unešeno je da je projekat realizirao sredstva a status je prolongirani projekat ili neka slična unosna greška","")</f>
      </c>
      <c r="K36" s="32"/>
    </row>
    <row r="39" spans="1:3" ht="21">
      <c r="A39" s="40"/>
      <c r="C39" s="250" t="s">
        <v>232</v>
      </c>
    </row>
    <row r="40" spans="1:28" ht="15" customHeight="1">
      <c r="A40" s="40"/>
      <c r="C40" s="406" t="s">
        <v>83</v>
      </c>
      <c r="D40" s="406"/>
      <c r="E40" s="416" t="s">
        <v>8</v>
      </c>
      <c r="F40" s="411" t="s">
        <v>31</v>
      </c>
      <c r="G40" s="413">
        <f>G2</f>
        <v>2017</v>
      </c>
      <c r="H40" s="413"/>
      <c r="I40" s="411" t="s">
        <v>31</v>
      </c>
      <c r="J40" s="413">
        <f>J2</f>
        <v>2018</v>
      </c>
      <c r="K40" s="413"/>
      <c r="L40" s="411" t="s">
        <v>31</v>
      </c>
      <c r="M40" s="413">
        <f>M2</f>
        <v>2019</v>
      </c>
      <c r="N40" s="413"/>
      <c r="O40" s="411" t="s">
        <v>31</v>
      </c>
      <c r="P40" s="413">
        <f>P2</f>
        <v>2020</v>
      </c>
      <c r="Q40" s="413"/>
      <c r="R40" s="411" t="s">
        <v>31</v>
      </c>
      <c r="S40" s="413">
        <f>S2</f>
        <v>2021</v>
      </c>
      <c r="T40" s="413"/>
      <c r="U40" s="411" t="s">
        <v>31</v>
      </c>
      <c r="V40" s="419">
        <f>V2</f>
        <v>2022</v>
      </c>
      <c r="W40" s="419"/>
      <c r="X40" s="411" t="s">
        <v>31</v>
      </c>
      <c r="Y40" s="91"/>
      <c r="Z40" s="91"/>
      <c r="AA40" s="91"/>
      <c r="AB40" s="92"/>
    </row>
    <row r="41" spans="1:24" ht="23.25" customHeight="1">
      <c r="A41" s="40"/>
      <c r="C41" s="406"/>
      <c r="D41" s="406"/>
      <c r="E41" s="417"/>
      <c r="F41" s="412"/>
      <c r="G41" s="6" t="s">
        <v>3</v>
      </c>
      <c r="H41" s="6" t="s">
        <v>4</v>
      </c>
      <c r="I41" s="412"/>
      <c r="J41" s="6" t="s">
        <v>3</v>
      </c>
      <c r="K41" s="6" t="s">
        <v>4</v>
      </c>
      <c r="L41" s="412"/>
      <c r="M41" s="6" t="s">
        <v>3</v>
      </c>
      <c r="N41" s="6" t="s">
        <v>4</v>
      </c>
      <c r="O41" s="412"/>
      <c r="P41" s="6" t="s">
        <v>3</v>
      </c>
      <c r="Q41" s="6" t="s">
        <v>4</v>
      </c>
      <c r="R41" s="412"/>
      <c r="S41" s="6" t="s">
        <v>3</v>
      </c>
      <c r="T41" s="6" t="s">
        <v>4</v>
      </c>
      <c r="U41" s="412"/>
      <c r="V41" s="256" t="s">
        <v>3</v>
      </c>
      <c r="W41" s="256" t="s">
        <v>4</v>
      </c>
      <c r="X41" s="412"/>
    </row>
    <row r="42" spans="1:24" ht="15">
      <c r="A42" s="40"/>
      <c r="C42" s="12" t="s">
        <v>5</v>
      </c>
      <c r="D42" s="12"/>
      <c r="E42" s="12"/>
      <c r="F42" s="12"/>
      <c r="G42" s="12"/>
      <c r="H42" s="12"/>
      <c r="I42" s="12"/>
      <c r="J42" s="12"/>
      <c r="K42" s="12"/>
      <c r="L42" s="12"/>
      <c r="M42" s="12"/>
      <c r="N42" s="12"/>
      <c r="O42" s="12"/>
      <c r="P42" s="12"/>
      <c r="Q42" s="12"/>
      <c r="R42" s="12"/>
      <c r="S42" s="12"/>
      <c r="T42" s="12"/>
      <c r="U42" s="12"/>
      <c r="V42" s="257"/>
      <c r="W42" s="257"/>
      <c r="X42" s="12"/>
    </row>
    <row r="43" spans="1:24" ht="15">
      <c r="A43" s="40"/>
      <c r="C43" s="7" t="s">
        <v>0</v>
      </c>
      <c r="D43" s="221">
        <f>'ES'!$K$132</f>
        <v>0</v>
      </c>
      <c r="E43" s="8">
        <f>H43+K43+N43+Q43+T43+W43</f>
        <v>0</v>
      </c>
      <c r="F43" s="11" t="e">
        <f>E43/E45</f>
        <v>#DIV/0!</v>
      </c>
      <c r="G43" s="9">
        <f>'ES'!$P$132</f>
        <v>0</v>
      </c>
      <c r="H43" s="9">
        <f>'ES'!$W$132</f>
        <v>0</v>
      </c>
      <c r="I43" s="11" t="e">
        <f>H43/H45</f>
        <v>#DIV/0!</v>
      </c>
      <c r="J43" s="9">
        <f>'ES'!$Q$132</f>
        <v>0</v>
      </c>
      <c r="K43" s="9">
        <f>'ES'!$X$132</f>
        <v>0</v>
      </c>
      <c r="L43" s="11" t="e">
        <f>K43/K45</f>
        <v>#DIV/0!</v>
      </c>
      <c r="M43" s="9">
        <f>'ES'!$R$132</f>
        <v>0</v>
      </c>
      <c r="N43" s="9">
        <f>'ES'!$Y$132</f>
        <v>0</v>
      </c>
      <c r="O43" s="11" t="e">
        <f>N43/N45</f>
        <v>#DIV/0!</v>
      </c>
      <c r="P43" s="9">
        <f>'ES'!$S$132</f>
        <v>0</v>
      </c>
      <c r="Q43" s="9">
        <f>'ES'!$Z$132</f>
        <v>0</v>
      </c>
      <c r="R43" s="11" t="e">
        <f>Q43/Q45</f>
        <v>#DIV/0!</v>
      </c>
      <c r="S43" s="9">
        <f>'ES'!$T$132</f>
        <v>0</v>
      </c>
      <c r="T43" s="9">
        <f>'ES'!$AA$132</f>
        <v>0</v>
      </c>
      <c r="U43" s="11" t="e">
        <f>T43/T45</f>
        <v>#DIV/0!</v>
      </c>
      <c r="V43" s="258">
        <f>'ES'!$U$132</f>
        <v>0</v>
      </c>
      <c r="W43" s="258">
        <f>'ES'!$AB$132</f>
        <v>0</v>
      </c>
      <c r="X43" s="11" t="e">
        <f>W43/W45</f>
        <v>#DIV/0!</v>
      </c>
    </row>
    <row r="44" spans="1:24" ht="15">
      <c r="A44" s="40"/>
      <c r="C44" s="7" t="s">
        <v>1</v>
      </c>
      <c r="D44" s="221">
        <f>'ES'!$L$132</f>
        <v>0</v>
      </c>
      <c r="E44" s="8">
        <f>H44+K44+N44+Q44+T44+W44</f>
        <v>0</v>
      </c>
      <c r="F44" s="11" t="e">
        <f>E44/E45</f>
        <v>#DIV/0!</v>
      </c>
      <c r="G44" s="9">
        <f>'ES'!$AC$132</f>
        <v>0</v>
      </c>
      <c r="H44" s="9">
        <f>'ES'!$AJ$132</f>
        <v>0</v>
      </c>
      <c r="I44" s="11" t="e">
        <f>H44/H45</f>
        <v>#DIV/0!</v>
      </c>
      <c r="J44" s="9">
        <f>'ES'!$D$132</f>
        <v>0</v>
      </c>
      <c r="K44" s="9">
        <f>'ES'!$AK$132</f>
        <v>0</v>
      </c>
      <c r="L44" s="11" t="e">
        <f>K44/K45</f>
        <v>#DIV/0!</v>
      </c>
      <c r="M44" s="9">
        <f>'ES'!$AE$132</f>
        <v>0</v>
      </c>
      <c r="N44" s="9">
        <f>'ES'!$AL$132</f>
        <v>0</v>
      </c>
      <c r="O44" s="11" t="e">
        <f>N44/N45</f>
        <v>#DIV/0!</v>
      </c>
      <c r="P44" s="9">
        <f>'ES'!$AF$132</f>
        <v>0</v>
      </c>
      <c r="Q44" s="9">
        <f>'ES'!$AM$132</f>
        <v>0</v>
      </c>
      <c r="R44" s="11" t="e">
        <f>Q44/Q45</f>
        <v>#DIV/0!</v>
      </c>
      <c r="S44" s="9">
        <f>'ES'!$AG$132</f>
        <v>0</v>
      </c>
      <c r="T44" s="9">
        <f>'ES'!$AN$132</f>
        <v>0</v>
      </c>
      <c r="U44" s="11" t="e">
        <f>T44/T45</f>
        <v>#DIV/0!</v>
      </c>
      <c r="V44" s="258">
        <f>'ES'!$AH$132</f>
        <v>0</v>
      </c>
      <c r="W44" s="258">
        <f>'ES'!$AO$132</f>
        <v>0</v>
      </c>
      <c r="X44" s="11" t="e">
        <f>W44/W45</f>
        <v>#DIV/0!</v>
      </c>
    </row>
    <row r="45" spans="1:24" ht="15">
      <c r="A45" s="40"/>
      <c r="C45" s="7" t="s">
        <v>2</v>
      </c>
      <c r="D45" s="30">
        <f>'ES'!$J$132</f>
        <v>0</v>
      </c>
      <c r="E45" s="8">
        <f>H45+K45+N45+Q45+T45+W45</f>
        <v>0</v>
      </c>
      <c r="F45" s="29" t="e">
        <f>E45/D45</f>
        <v>#DIV/0!</v>
      </c>
      <c r="G45" s="10">
        <f>SUM(G43:G44)</f>
        <v>0</v>
      </c>
      <c r="H45" s="10">
        <f>SUM(H43:H44)</f>
        <v>0</v>
      </c>
      <c r="I45" s="29" t="e">
        <f>H45/G45</f>
        <v>#DIV/0!</v>
      </c>
      <c r="J45" s="10">
        <f>SUM(J43:J44)</f>
        <v>0</v>
      </c>
      <c r="K45" s="10">
        <f>SUM(K43:K44)</f>
        <v>0</v>
      </c>
      <c r="L45" s="29" t="e">
        <f>K45/J45</f>
        <v>#DIV/0!</v>
      </c>
      <c r="M45" s="10">
        <f>SUM(M43:M44)</f>
        <v>0</v>
      </c>
      <c r="N45" s="10">
        <f>SUM(N43:N44)</f>
        <v>0</v>
      </c>
      <c r="O45" s="29" t="e">
        <f>N45/M45</f>
        <v>#DIV/0!</v>
      </c>
      <c r="P45" s="10">
        <f>SUM(P43:P44)</f>
        <v>0</v>
      </c>
      <c r="Q45" s="10">
        <f>SUM(Q43:Q44)</f>
        <v>0</v>
      </c>
      <c r="R45" s="29" t="e">
        <f>Q45/P45</f>
        <v>#DIV/0!</v>
      </c>
      <c r="S45" s="10">
        <f>SUM(S43:S44)</f>
        <v>0</v>
      </c>
      <c r="T45" s="10">
        <f>SUM(T43:T44)</f>
        <v>0</v>
      </c>
      <c r="U45" s="29" t="e">
        <f>T45/S45</f>
        <v>#DIV/0!</v>
      </c>
      <c r="V45" s="259">
        <f>SUM(V43:V44)</f>
        <v>0</v>
      </c>
      <c r="W45" s="259">
        <f>SUM(W43:W44)</f>
        <v>0</v>
      </c>
      <c r="X45" s="29" t="e">
        <f>W45/V45</f>
        <v>#DIV/0!</v>
      </c>
    </row>
    <row r="46" spans="1:24" ht="15">
      <c r="A46" s="40"/>
      <c r="C46" s="12" t="s">
        <v>6</v>
      </c>
      <c r="D46" s="12"/>
      <c r="E46" s="12"/>
      <c r="F46" s="12"/>
      <c r="G46" s="12"/>
      <c r="H46" s="12"/>
      <c r="I46" s="12"/>
      <c r="J46" s="12"/>
      <c r="K46" s="12"/>
      <c r="L46" s="12"/>
      <c r="M46" s="12"/>
      <c r="N46" s="12"/>
      <c r="O46" s="12"/>
      <c r="P46" s="12"/>
      <c r="Q46" s="12"/>
      <c r="R46" s="12"/>
      <c r="S46" s="12"/>
      <c r="T46" s="12"/>
      <c r="U46" s="12"/>
      <c r="V46" s="257"/>
      <c r="W46" s="257"/>
      <c r="X46" s="12"/>
    </row>
    <row r="47" spans="1:24" ht="15">
      <c r="A47" s="40"/>
      <c r="C47" s="7" t="s">
        <v>0</v>
      </c>
      <c r="D47" s="221">
        <f>'DS'!$K$132</f>
        <v>100273.39</v>
      </c>
      <c r="E47" s="8">
        <f>H47+K47+N47+Q47+T47+W47</f>
        <v>145973.39</v>
      </c>
      <c r="F47" s="11">
        <f>E47/E49</f>
        <v>0.7732895147883881</v>
      </c>
      <c r="G47" s="9">
        <f>'DS'!$P$132</f>
        <v>100273.39</v>
      </c>
      <c r="H47" s="9">
        <f>'DS'!$W$132</f>
        <v>98273.39</v>
      </c>
      <c r="I47" s="11">
        <f>H47/H49</f>
        <v>0.6966315655012046</v>
      </c>
      <c r="J47" s="9">
        <f>'DS'!$Q$132</f>
        <v>50000</v>
      </c>
      <c r="K47" s="9">
        <f>'DS'!$X$132</f>
        <v>47700</v>
      </c>
      <c r="L47" s="11">
        <f>K47/K49</f>
        <v>1</v>
      </c>
      <c r="M47" s="9">
        <f>'DS'!$R$132</f>
        <v>0</v>
      </c>
      <c r="N47" s="9">
        <f>'DS'!$Y$132</f>
        <v>0</v>
      </c>
      <c r="O47" s="11" t="e">
        <f>N47/N49</f>
        <v>#DIV/0!</v>
      </c>
      <c r="P47" s="9">
        <f>'DS'!$S$132</f>
        <v>0</v>
      </c>
      <c r="Q47" s="9">
        <f>'DS'!$Z$132</f>
        <v>0</v>
      </c>
      <c r="R47" s="11" t="e">
        <f>Q47/Q49</f>
        <v>#DIV/0!</v>
      </c>
      <c r="S47" s="9">
        <f>'DS'!$T$132</f>
        <v>0</v>
      </c>
      <c r="T47" s="9">
        <f>'DS'!$AA$132</f>
        <v>0</v>
      </c>
      <c r="U47" s="11" t="e">
        <f>T47/T49</f>
        <v>#DIV/0!</v>
      </c>
      <c r="V47" s="258">
        <f>'DS'!$U$132</f>
        <v>0</v>
      </c>
      <c r="W47" s="258">
        <f>'DS'!$AB$132</f>
        <v>0</v>
      </c>
      <c r="X47" s="11" t="e">
        <f>W47/W49</f>
        <v>#DIV/0!</v>
      </c>
    </row>
    <row r="48" spans="1:24" ht="15">
      <c r="A48" s="40"/>
      <c r="C48" s="7" t="s">
        <v>1</v>
      </c>
      <c r="D48" s="221">
        <f>'DS'!$L$132</f>
        <v>42796</v>
      </c>
      <c r="E48" s="8">
        <f>H48+K48+N48+Q48+T48+W48</f>
        <v>42796</v>
      </c>
      <c r="F48" s="11">
        <f>E48/E49</f>
        <v>0.22671048521161188</v>
      </c>
      <c r="G48" s="9">
        <f>'DS'!$AC$132</f>
        <v>42796</v>
      </c>
      <c r="H48" s="9">
        <f>'DS'!$AJ$132</f>
        <v>42796</v>
      </c>
      <c r="I48" s="11">
        <f>H48/H49</f>
        <v>0.3033684344987952</v>
      </c>
      <c r="J48" s="9">
        <f>'DS'!$D$132</f>
        <v>0</v>
      </c>
      <c r="K48" s="9">
        <f>'DS'!$AK$132</f>
        <v>0</v>
      </c>
      <c r="L48" s="11">
        <f>K48/K49</f>
        <v>0</v>
      </c>
      <c r="M48" s="9">
        <f>'DS'!$AE$132</f>
        <v>0</v>
      </c>
      <c r="N48" s="9">
        <f>'DS'!$AL$132</f>
        <v>0</v>
      </c>
      <c r="O48" s="11" t="e">
        <f>N48/N49</f>
        <v>#DIV/0!</v>
      </c>
      <c r="P48" s="9">
        <f>'DS'!$AF$132</f>
        <v>0</v>
      </c>
      <c r="Q48" s="9">
        <f>'DS'!$AM$132</f>
        <v>0</v>
      </c>
      <c r="R48" s="11" t="e">
        <f>Q48/Q49</f>
        <v>#DIV/0!</v>
      </c>
      <c r="S48" s="9">
        <f>'DS'!$AG$132</f>
        <v>0</v>
      </c>
      <c r="T48" s="9">
        <f>'DS'!$AN$132</f>
        <v>0</v>
      </c>
      <c r="U48" s="11" t="e">
        <f>T48/T49</f>
        <v>#DIV/0!</v>
      </c>
      <c r="V48" s="258">
        <f>'DS'!$AH$132</f>
        <v>0</v>
      </c>
      <c r="W48" s="258">
        <f>'DS'!$AO$132</f>
        <v>0</v>
      </c>
      <c r="X48" s="11" t="e">
        <f>W48/W49</f>
        <v>#DIV/0!</v>
      </c>
    </row>
    <row r="49" spans="1:24" ht="15">
      <c r="A49" s="40"/>
      <c r="C49" s="7" t="s">
        <v>2</v>
      </c>
      <c r="D49" s="30">
        <f>'DS'!$J$132</f>
        <v>143069.39</v>
      </c>
      <c r="E49" s="8">
        <f>H49+K49+N49+Q49+T49+W49</f>
        <v>188769.39</v>
      </c>
      <c r="F49" s="29">
        <f>E49/D49</f>
        <v>1.3194254200706383</v>
      </c>
      <c r="G49" s="10">
        <f>SUM(G47:G48)</f>
        <v>143069.39</v>
      </c>
      <c r="H49" s="10">
        <f>SUM(H47:H48)</f>
        <v>141069.39</v>
      </c>
      <c r="I49" s="29">
        <f>H49/G49</f>
        <v>0.9860207693623353</v>
      </c>
      <c r="J49" s="10">
        <f>SUM(J47:J48)</f>
        <v>50000</v>
      </c>
      <c r="K49" s="10">
        <f>SUM(K47:K48)</f>
        <v>47700</v>
      </c>
      <c r="L49" s="29">
        <f>K49/J49</f>
        <v>0.954</v>
      </c>
      <c r="M49" s="10">
        <f>SUM(M47:M48)</f>
        <v>0</v>
      </c>
      <c r="N49" s="10">
        <f>SUM(N47:N48)</f>
        <v>0</v>
      </c>
      <c r="O49" s="29" t="e">
        <f>N49/M49</f>
        <v>#DIV/0!</v>
      </c>
      <c r="P49" s="10">
        <f>SUM(P47:P48)</f>
        <v>0</v>
      </c>
      <c r="Q49" s="10">
        <f>SUM(Q47:Q48)</f>
        <v>0</v>
      </c>
      <c r="R49" s="29" t="e">
        <f>Q49/P49</f>
        <v>#DIV/0!</v>
      </c>
      <c r="S49" s="10">
        <f>SUM(S47:S48)</f>
        <v>0</v>
      </c>
      <c r="T49" s="10">
        <f>SUM(T47:T48)</f>
        <v>0</v>
      </c>
      <c r="U49" s="29" t="e">
        <f>T49/S49</f>
        <v>#DIV/0!</v>
      </c>
      <c r="V49" s="259">
        <f>SUM(V47:V48)</f>
        <v>0</v>
      </c>
      <c r="W49" s="259">
        <f>SUM(W47:W48)</f>
        <v>0</v>
      </c>
      <c r="X49" s="29" t="e">
        <f>W49/V49</f>
        <v>#DIV/0!</v>
      </c>
    </row>
    <row r="50" spans="1:24" ht="15">
      <c r="A50" s="40"/>
      <c r="C50" s="12" t="s">
        <v>7</v>
      </c>
      <c r="D50" s="12"/>
      <c r="E50" s="12"/>
      <c r="F50" s="12"/>
      <c r="G50" s="12"/>
      <c r="H50" s="12"/>
      <c r="I50" s="12"/>
      <c r="J50" s="12"/>
      <c r="K50" s="12"/>
      <c r="L50" s="12"/>
      <c r="M50" s="12"/>
      <c r="N50" s="12"/>
      <c r="O50" s="12"/>
      <c r="P50" s="12"/>
      <c r="Q50" s="12"/>
      <c r="R50" s="12"/>
      <c r="S50" s="12"/>
      <c r="T50" s="12"/>
      <c r="U50" s="12"/>
      <c r="V50" s="257"/>
      <c r="W50" s="257"/>
      <c r="X50" s="12"/>
    </row>
    <row r="51" spans="1:24" ht="15">
      <c r="A51" s="40"/>
      <c r="C51" s="7" t="s">
        <v>0</v>
      </c>
      <c r="D51" s="221">
        <f>SO!$K$132</f>
        <v>0</v>
      </c>
      <c r="E51" s="8">
        <f>H51+K51+N51+Q51+T51+W51</f>
        <v>0</v>
      </c>
      <c r="F51" s="11" t="e">
        <f>E51/E53</f>
        <v>#DIV/0!</v>
      </c>
      <c r="G51" s="9">
        <f>SO!$P$132</f>
        <v>0</v>
      </c>
      <c r="H51" s="9">
        <f>SO!$W$132</f>
        <v>0</v>
      </c>
      <c r="I51" s="11" t="e">
        <f>H51/H53</f>
        <v>#DIV/0!</v>
      </c>
      <c r="J51" s="9">
        <f>SO!$Q$132</f>
        <v>0</v>
      </c>
      <c r="K51" s="9">
        <f>SO!$X$132</f>
        <v>0</v>
      </c>
      <c r="L51" s="11" t="e">
        <f>K51/K53</f>
        <v>#DIV/0!</v>
      </c>
      <c r="M51" s="9">
        <f>SO!$R$132</f>
        <v>0</v>
      </c>
      <c r="N51" s="9">
        <f>SO!$Y$132</f>
        <v>0</v>
      </c>
      <c r="O51" s="11" t="e">
        <f>N51/N53</f>
        <v>#DIV/0!</v>
      </c>
      <c r="P51" s="9">
        <f>SO!$S$132</f>
        <v>0</v>
      </c>
      <c r="Q51" s="9">
        <f>SO!$Z$132</f>
        <v>0</v>
      </c>
      <c r="R51" s="11" t="e">
        <f>Q51/Q53</f>
        <v>#DIV/0!</v>
      </c>
      <c r="S51" s="9">
        <f>SO!$T$132</f>
        <v>0</v>
      </c>
      <c r="T51" s="9">
        <f>SO!$AA$132</f>
        <v>0</v>
      </c>
      <c r="U51" s="11" t="e">
        <f>T51/T53</f>
        <v>#DIV/0!</v>
      </c>
      <c r="V51" s="258">
        <f>SO!$U$132</f>
        <v>0</v>
      </c>
      <c r="W51" s="258">
        <f>SO!$AB$132</f>
        <v>0</v>
      </c>
      <c r="X51" s="11" t="e">
        <f>W51/W53</f>
        <v>#DIV/0!</v>
      </c>
    </row>
    <row r="52" spans="1:24" ht="15">
      <c r="A52" s="40"/>
      <c r="C52" s="7" t="s">
        <v>1</v>
      </c>
      <c r="D52" s="221">
        <f>SO!$L$132</f>
        <v>0</v>
      </c>
      <c r="E52" s="8">
        <f>H52+K52+N52+Q52+T52+W52</f>
        <v>0</v>
      </c>
      <c r="F52" s="11" t="e">
        <f>E52/E53</f>
        <v>#DIV/0!</v>
      </c>
      <c r="G52" s="9">
        <f>SO!$AC$132</f>
        <v>0</v>
      </c>
      <c r="H52" s="9">
        <f>SO!$AJ$132</f>
        <v>0</v>
      </c>
      <c r="I52" s="11" t="e">
        <f>H52/H53</f>
        <v>#DIV/0!</v>
      </c>
      <c r="J52" s="9">
        <f>SO!$D$132</f>
        <v>0</v>
      </c>
      <c r="K52" s="9">
        <f>SO!$AK$132</f>
        <v>0</v>
      </c>
      <c r="L52" s="11" t="e">
        <f>K52/K53</f>
        <v>#DIV/0!</v>
      </c>
      <c r="M52" s="9">
        <f>SO!$AE$132</f>
        <v>0</v>
      </c>
      <c r="N52" s="9">
        <f>SO!$AL$132</f>
        <v>0</v>
      </c>
      <c r="O52" s="11" t="e">
        <f>N52/N53</f>
        <v>#DIV/0!</v>
      </c>
      <c r="P52" s="9">
        <f>SO!$AF$132</f>
        <v>0</v>
      </c>
      <c r="Q52" s="9">
        <f>SO!$AM$132</f>
        <v>0</v>
      </c>
      <c r="R52" s="11" t="e">
        <f>Q52/Q53</f>
        <v>#DIV/0!</v>
      </c>
      <c r="S52" s="9">
        <f>SO!$AG$132</f>
        <v>0</v>
      </c>
      <c r="T52" s="9">
        <f>SO!$AN$132</f>
        <v>0</v>
      </c>
      <c r="U52" s="11" t="e">
        <f>T52/T53</f>
        <v>#DIV/0!</v>
      </c>
      <c r="V52" s="258">
        <f>SO!$AH$132</f>
        <v>0</v>
      </c>
      <c r="W52" s="258">
        <f>SO!$AO$132</f>
        <v>0</v>
      </c>
      <c r="X52" s="11" t="e">
        <f>W52/W53</f>
        <v>#DIV/0!</v>
      </c>
    </row>
    <row r="53" spans="1:24" ht="15">
      <c r="A53" s="40"/>
      <c r="C53" s="7" t="s">
        <v>2</v>
      </c>
      <c r="D53" s="30">
        <f>SO!$J$132</f>
        <v>0</v>
      </c>
      <c r="E53" s="8">
        <f>H53+K53+N53+Q53+T53+W53</f>
        <v>0</v>
      </c>
      <c r="F53" s="29" t="e">
        <f>E53/D53</f>
        <v>#DIV/0!</v>
      </c>
      <c r="G53" s="10">
        <f>SUM(G51:G52)</f>
        <v>0</v>
      </c>
      <c r="H53" s="10">
        <f>SUM(H51:H52)</f>
        <v>0</v>
      </c>
      <c r="I53" s="29" t="e">
        <f>H53/G53</f>
        <v>#DIV/0!</v>
      </c>
      <c r="J53" s="10">
        <f>SUM(J51:J52)</f>
        <v>0</v>
      </c>
      <c r="K53" s="10">
        <f>SUM(K51:K52)</f>
        <v>0</v>
      </c>
      <c r="L53" s="29" t="e">
        <f>K53/J53</f>
        <v>#DIV/0!</v>
      </c>
      <c r="M53" s="10">
        <f>SUM(M51:M52)</f>
        <v>0</v>
      </c>
      <c r="N53" s="10">
        <f>SUM(N51:N52)</f>
        <v>0</v>
      </c>
      <c r="O53" s="29" t="e">
        <f>N53/M53</f>
        <v>#DIV/0!</v>
      </c>
      <c r="P53" s="10">
        <f>SUM(P51:P52)</f>
        <v>0</v>
      </c>
      <c r="Q53" s="10">
        <f>SUM(Q51:Q52)</f>
        <v>0</v>
      </c>
      <c r="R53" s="29" t="e">
        <f>Q53/P53</f>
        <v>#DIV/0!</v>
      </c>
      <c r="S53" s="10">
        <f>SUM(S51:S52)</f>
        <v>0</v>
      </c>
      <c r="T53" s="10">
        <f>SUM(T51:T52)</f>
        <v>0</v>
      </c>
      <c r="U53" s="29" t="e">
        <f>T53/S53</f>
        <v>#DIV/0!</v>
      </c>
      <c r="V53" s="259">
        <f>SUM(V51:V52)</f>
        <v>0</v>
      </c>
      <c r="W53" s="259">
        <f>SUM(W51:W52)</f>
        <v>0</v>
      </c>
      <c r="X53" s="29" t="e">
        <f>W53/V53</f>
        <v>#DIV/0!</v>
      </c>
    </row>
    <row r="54" spans="1:24" ht="15">
      <c r="A54" s="40"/>
      <c r="C54" s="12" t="s">
        <v>9</v>
      </c>
      <c r="D54" s="12"/>
      <c r="E54" s="12"/>
      <c r="F54" s="12"/>
      <c r="G54" s="12"/>
      <c r="H54" s="12"/>
      <c r="I54" s="12"/>
      <c r="J54" s="12"/>
      <c r="K54" s="12"/>
      <c r="L54" s="12"/>
      <c r="M54" s="12"/>
      <c r="N54" s="12"/>
      <c r="O54" s="12"/>
      <c r="P54" s="12"/>
      <c r="Q54" s="12"/>
      <c r="R54" s="12"/>
      <c r="S54" s="12"/>
      <c r="T54" s="12"/>
      <c r="U54" s="12"/>
      <c r="V54" s="257"/>
      <c r="W54" s="257"/>
      <c r="X54" s="12"/>
    </row>
    <row r="55" spans="1:24" ht="15">
      <c r="A55" s="40"/>
      <c r="C55" s="7" t="s">
        <v>0</v>
      </c>
      <c r="D55" s="221">
        <f>D43+D47+D51</f>
        <v>100273.39</v>
      </c>
      <c r="E55" s="8">
        <f>H55+K55+N55+Q55+T55+W55</f>
        <v>145973.39</v>
      </c>
      <c r="F55" s="11">
        <f>E55/E57</f>
        <v>0.7732895147883881</v>
      </c>
      <c r="G55" s="9">
        <f>G43+G47+G51</f>
        <v>100273.39</v>
      </c>
      <c r="H55" s="9">
        <f>H43+H47+H51</f>
        <v>98273.39</v>
      </c>
      <c r="I55" s="11">
        <f>H55/H57</f>
        <v>0.6966315655012046</v>
      </c>
      <c r="J55" s="9">
        <f>J43+J47+J51</f>
        <v>50000</v>
      </c>
      <c r="K55" s="9">
        <f>K43+K47+K51</f>
        <v>47700</v>
      </c>
      <c r="L55" s="11">
        <f>K55/K57</f>
        <v>1</v>
      </c>
      <c r="M55" s="9">
        <f>M43+M47+M51</f>
        <v>0</v>
      </c>
      <c r="N55" s="9">
        <f>N43+N47+N51</f>
        <v>0</v>
      </c>
      <c r="O55" s="11" t="e">
        <f>N55/N57</f>
        <v>#DIV/0!</v>
      </c>
      <c r="P55" s="9">
        <f>P43+P47+P51</f>
        <v>0</v>
      </c>
      <c r="Q55" s="9">
        <f>Q43+Q47+Q51</f>
        <v>0</v>
      </c>
      <c r="R55" s="11" t="e">
        <f>Q55/Q57</f>
        <v>#DIV/0!</v>
      </c>
      <c r="S55" s="9">
        <f>S43+S47+S51</f>
        <v>0</v>
      </c>
      <c r="T55" s="9">
        <f>T43+T47+T51</f>
        <v>0</v>
      </c>
      <c r="U55" s="11" t="e">
        <f>T55/T57</f>
        <v>#DIV/0!</v>
      </c>
      <c r="V55" s="258">
        <f>V43+V47+V51</f>
        <v>0</v>
      </c>
      <c r="W55" s="258">
        <f>W43+W47+W51</f>
        <v>0</v>
      </c>
      <c r="X55" s="11" t="e">
        <f>W55/W57</f>
        <v>#DIV/0!</v>
      </c>
    </row>
    <row r="56" spans="1:24" ht="15">
      <c r="A56" s="40"/>
      <c r="C56" s="7" t="s">
        <v>1</v>
      </c>
      <c r="D56" s="221">
        <f>D44+D48+D52</f>
        <v>42796</v>
      </c>
      <c r="E56" s="8">
        <f>H56+K56+N56+Q56+T56+W56</f>
        <v>42796</v>
      </c>
      <c r="F56" s="11">
        <f>E56/E57</f>
        <v>0.22671048521161188</v>
      </c>
      <c r="G56" s="9">
        <f>G44+G48+G52</f>
        <v>42796</v>
      </c>
      <c r="H56" s="9">
        <f>H44+H48+H52</f>
        <v>42796</v>
      </c>
      <c r="I56" s="11">
        <f>H56/H57</f>
        <v>0.3033684344987952</v>
      </c>
      <c r="J56" s="9">
        <f>J44+J48+J52</f>
        <v>0</v>
      </c>
      <c r="K56" s="9">
        <f>K44+K48+K52</f>
        <v>0</v>
      </c>
      <c r="L56" s="11">
        <f>K56/K57</f>
        <v>0</v>
      </c>
      <c r="M56" s="9">
        <f>M44+M48+M52</f>
        <v>0</v>
      </c>
      <c r="N56" s="9">
        <f>N44+N48+N52</f>
        <v>0</v>
      </c>
      <c r="O56" s="11" t="e">
        <f>N56/N57</f>
        <v>#DIV/0!</v>
      </c>
      <c r="P56" s="9">
        <f>P44+P48+P52</f>
        <v>0</v>
      </c>
      <c r="Q56" s="9">
        <f>Q44+Q48+Q52</f>
        <v>0</v>
      </c>
      <c r="R56" s="11" t="e">
        <f>Q56/Q57</f>
        <v>#DIV/0!</v>
      </c>
      <c r="S56" s="9">
        <f>S44+S48+S52</f>
        <v>0</v>
      </c>
      <c r="T56" s="9">
        <f>T44+T48+T52</f>
        <v>0</v>
      </c>
      <c r="U56" s="11" t="e">
        <f>T56/T57</f>
        <v>#DIV/0!</v>
      </c>
      <c r="V56" s="258">
        <f>V44+V48+V52</f>
        <v>0</v>
      </c>
      <c r="W56" s="258">
        <f>W44+W48+W52</f>
        <v>0</v>
      </c>
      <c r="X56" s="11" t="e">
        <f>W56/W57</f>
        <v>#DIV/0!</v>
      </c>
    </row>
    <row r="57" spans="1:24" ht="15">
      <c r="A57" s="40"/>
      <c r="C57" s="14" t="s">
        <v>2</v>
      </c>
      <c r="D57" s="31">
        <f>D45+D49+D53</f>
        <v>143069.39</v>
      </c>
      <c r="E57" s="34">
        <f>SUM(E55:E56)</f>
        <v>188769.39</v>
      </c>
      <c r="F57" s="29">
        <f>E57/D57</f>
        <v>1.3194254200706383</v>
      </c>
      <c r="G57" s="10">
        <f>SUM(G55:G56)</f>
        <v>143069.39</v>
      </c>
      <c r="H57" s="10">
        <f>SUM(H55:H56)</f>
        <v>141069.39</v>
      </c>
      <c r="I57" s="29">
        <f>H57/G57</f>
        <v>0.9860207693623353</v>
      </c>
      <c r="J57" s="10">
        <f>SUM(J55:J56)</f>
        <v>50000</v>
      </c>
      <c r="K57" s="10">
        <f>SUM(K55:K56)</f>
        <v>47700</v>
      </c>
      <c r="L57" s="29">
        <f>K57/J57</f>
        <v>0.954</v>
      </c>
      <c r="M57" s="10">
        <f>SUM(M55:M56)</f>
        <v>0</v>
      </c>
      <c r="N57" s="10">
        <f>SUM(N55:N56)</f>
        <v>0</v>
      </c>
      <c r="O57" s="29" t="e">
        <f>N57/M57</f>
        <v>#DIV/0!</v>
      </c>
      <c r="P57" s="10">
        <f>SUM(P55:P56)</f>
        <v>0</v>
      </c>
      <c r="Q57" s="10">
        <f>SUM(Q55:Q56)</f>
        <v>0</v>
      </c>
      <c r="R57" s="29" t="e">
        <f>Q57/P57</f>
        <v>#DIV/0!</v>
      </c>
      <c r="S57" s="10">
        <f>SUM(S55:S56)</f>
        <v>0</v>
      </c>
      <c r="T57" s="10">
        <f>SUM(T55:T56)</f>
        <v>0</v>
      </c>
      <c r="U57" s="29" t="e">
        <f>T57/S57</f>
        <v>#DIV/0!</v>
      </c>
      <c r="V57" s="259">
        <f>SUM(V55:V56)</f>
        <v>0</v>
      </c>
      <c r="W57" s="259">
        <f>SUM(W55:W56)</f>
        <v>0</v>
      </c>
      <c r="X57" s="29" t="e">
        <f>W57/V57</f>
        <v>#DIV/0!</v>
      </c>
    </row>
    <row r="58" ht="15">
      <c r="A58" s="40"/>
    </row>
    <row r="59" spans="1:4" ht="15">
      <c r="A59" s="40"/>
      <c r="D59" t="s">
        <v>22</v>
      </c>
    </row>
    <row r="60" spans="1:4" ht="15">
      <c r="A60" s="40"/>
      <c r="C60" s="292" t="s">
        <v>132</v>
      </c>
      <c r="D60" s="33"/>
    </row>
    <row r="61" spans="1:9" ht="24" customHeight="1">
      <c r="A61" s="40"/>
      <c r="C61" s="3" t="s">
        <v>18</v>
      </c>
      <c r="D61" s="16" t="s">
        <v>19</v>
      </c>
      <c r="E61" s="17" t="s">
        <v>12</v>
      </c>
      <c r="F61" s="19" t="s">
        <v>13</v>
      </c>
      <c r="G61" s="18" t="s">
        <v>14</v>
      </c>
      <c r="H61" s="20" t="s">
        <v>20</v>
      </c>
      <c r="I61" s="20" t="s">
        <v>21</v>
      </c>
    </row>
    <row r="62" spans="1:16" ht="15">
      <c r="A62" s="40"/>
      <c r="C62" s="7" t="s">
        <v>15</v>
      </c>
      <c r="D62" s="13">
        <f>'ES'!$K$136</f>
        <v>1</v>
      </c>
      <c r="E62" s="22">
        <f>'ES'!$K$137</f>
        <v>1</v>
      </c>
      <c r="F62" s="23">
        <f>'ES'!$K$138+'ES'!$K$139+'ES'!$K$140+'ES'!$K$141</f>
        <v>0</v>
      </c>
      <c r="G62" s="24">
        <f>'ES'!$K$142+'ES'!$K$143</f>
        <v>0</v>
      </c>
      <c r="H62" s="21">
        <f>E62/D62</f>
        <v>1</v>
      </c>
      <c r="I62" s="21">
        <f>(E62+F62)/D62</f>
        <v>1</v>
      </c>
      <c r="P62" s="38"/>
    </row>
    <row r="63" spans="1:16" ht="15">
      <c r="A63" s="40"/>
      <c r="C63" s="7" t="s">
        <v>16</v>
      </c>
      <c r="D63" s="13">
        <f>'DS'!$K$136</f>
        <v>3</v>
      </c>
      <c r="E63" s="22">
        <f>'DS'!$K$137</f>
        <v>3</v>
      </c>
      <c r="F63" s="23">
        <f>'DS'!$K$138+'DS'!$K$139+'DS'!$K$140+'DS'!$K$141</f>
        <v>0</v>
      </c>
      <c r="G63" s="24">
        <f>'DS'!$K$142+'DS'!$K$143</f>
        <v>0</v>
      </c>
      <c r="H63" s="21">
        <f>E63/D63</f>
        <v>1</v>
      </c>
      <c r="I63" s="21">
        <f>(E63+F63)/D63</f>
        <v>1</v>
      </c>
      <c r="P63" s="38"/>
    </row>
    <row r="64" spans="1:16" ht="15">
      <c r="A64" s="40"/>
      <c r="C64" s="7" t="s">
        <v>17</v>
      </c>
      <c r="D64" s="13">
        <f>SO!$K$136</f>
        <v>1</v>
      </c>
      <c r="E64" s="22">
        <f>SO!$K$137</f>
        <v>1</v>
      </c>
      <c r="F64" s="23">
        <f>SO!$K$138+SO!$K$139+SO!$K$140+SO!$K$141</f>
        <v>0</v>
      </c>
      <c r="G64" s="24">
        <f>SO!$K$142+SO!$K$143</f>
        <v>0</v>
      </c>
      <c r="H64" s="21">
        <f>E64/D64</f>
        <v>1</v>
      </c>
      <c r="I64" s="21">
        <f>(E64+F64)/D64</f>
        <v>1</v>
      </c>
      <c r="P64" s="38"/>
    </row>
    <row r="65" spans="1:16" ht="15">
      <c r="A65" s="40"/>
      <c r="C65" s="7" t="s">
        <v>2</v>
      </c>
      <c r="D65" s="13">
        <f>SUM(D62:D64)</f>
        <v>5</v>
      </c>
      <c r="E65" s="25">
        <f>SUM(E62:E64)</f>
        <v>5</v>
      </c>
      <c r="F65" s="26">
        <f>SUM(F62:F64)</f>
        <v>0</v>
      </c>
      <c r="G65" s="27">
        <f>SUM(G62:G64)</f>
        <v>0</v>
      </c>
      <c r="H65" s="21">
        <f>E65/D65</f>
        <v>1</v>
      </c>
      <c r="I65" s="21">
        <f>(E65+F65)/D65</f>
        <v>1</v>
      </c>
      <c r="P65" s="38"/>
    </row>
    <row r="66" spans="1:16" ht="15">
      <c r="A66" s="40"/>
      <c r="P66" s="38"/>
    </row>
    <row r="67" spans="1:16" ht="15">
      <c r="A67" s="40"/>
      <c r="C67" s="292" t="s">
        <v>133</v>
      </c>
      <c r="P67" s="15"/>
    </row>
    <row r="68" spans="1:16" ht="48.75">
      <c r="A68" s="40"/>
      <c r="C68" s="214" t="s">
        <v>100</v>
      </c>
      <c r="D68" s="110" t="s">
        <v>25</v>
      </c>
      <c r="E68" s="110" t="s">
        <v>26</v>
      </c>
      <c r="F68" s="110" t="s">
        <v>27</v>
      </c>
      <c r="G68" s="235" t="s">
        <v>124</v>
      </c>
      <c r="H68" s="110" t="s">
        <v>28</v>
      </c>
      <c r="I68" s="110" t="s">
        <v>29</v>
      </c>
      <c r="J68" s="28"/>
      <c r="K68" s="28"/>
      <c r="L68" s="28"/>
      <c r="P68" s="15"/>
    </row>
    <row r="69" spans="1:12" ht="15">
      <c r="A69" s="40"/>
      <c r="C69" s="7" t="s">
        <v>15</v>
      </c>
      <c r="D69" s="111">
        <f>'ES'!L146</f>
        <v>0</v>
      </c>
      <c r="E69" s="112">
        <f>'ES'!M146</f>
        <v>0</v>
      </c>
      <c r="F69" s="112">
        <f>'ES'!N146</f>
        <v>0</v>
      </c>
      <c r="G69" s="112">
        <f>'ES'!O146</f>
        <v>0</v>
      </c>
      <c r="H69" s="241" t="e">
        <f>E69/D69</f>
        <v>#DIV/0!</v>
      </c>
      <c r="I69" s="241" t="e">
        <f>(E69+F69)/D69</f>
        <v>#DIV/0!</v>
      </c>
      <c r="J69" s="28"/>
      <c r="K69" s="39"/>
      <c r="L69" s="28"/>
    </row>
    <row r="70" spans="1:12" ht="15">
      <c r="A70" s="40"/>
      <c r="C70" s="7" t="s">
        <v>16</v>
      </c>
      <c r="D70" s="111">
        <f>'DS'!L146</f>
        <v>143069.39</v>
      </c>
      <c r="E70" s="112">
        <f>'DS'!M146</f>
        <v>188769.39</v>
      </c>
      <c r="F70" s="112">
        <f>'DS'!N146</f>
        <v>0</v>
      </c>
      <c r="G70" s="112">
        <f>'DS'!O146</f>
        <v>-45700</v>
      </c>
      <c r="H70" s="241">
        <f>E70/D70</f>
        <v>1.3194254200706383</v>
      </c>
      <c r="I70" s="241">
        <f>(E70+F70)/D70</f>
        <v>1.3194254200706383</v>
      </c>
      <c r="J70" s="28"/>
      <c r="K70" s="39"/>
      <c r="L70" s="28"/>
    </row>
    <row r="71" spans="1:12" ht="15">
      <c r="A71" s="40"/>
      <c r="C71" s="7" t="s">
        <v>17</v>
      </c>
      <c r="D71" s="111">
        <f>SO!L146</f>
        <v>0</v>
      </c>
      <c r="E71" s="112">
        <f>SO!M146</f>
        <v>0</v>
      </c>
      <c r="F71" s="112">
        <f>SO!N146</f>
        <v>0</v>
      </c>
      <c r="G71" s="112">
        <f>SO!O146</f>
        <v>0</v>
      </c>
      <c r="H71" s="241" t="e">
        <f>E71/D71</f>
        <v>#DIV/0!</v>
      </c>
      <c r="I71" s="241" t="e">
        <f>(E71+F71)/D71</f>
        <v>#DIV/0!</v>
      </c>
      <c r="J71" s="28"/>
      <c r="K71" s="39"/>
      <c r="L71" s="28"/>
    </row>
    <row r="72" spans="1:9" ht="15">
      <c r="A72" s="40"/>
      <c r="C72" s="110" t="s">
        <v>30</v>
      </c>
      <c r="D72" s="113">
        <f>SUM(D69:D71)</f>
        <v>143069.39</v>
      </c>
      <c r="E72" s="113">
        <f>SUM(E69:E71)</f>
        <v>188769.39</v>
      </c>
      <c r="F72" s="113">
        <f>SUM(F69:F71)</f>
        <v>0</v>
      </c>
      <c r="G72" s="113">
        <f>SUM(G69:G71)</f>
        <v>-45700</v>
      </c>
      <c r="H72" s="114">
        <f>E72/D72</f>
        <v>1.3194254200706383</v>
      </c>
      <c r="I72" s="114">
        <f>(E72+F72)/D72</f>
        <v>1.3194254200706383</v>
      </c>
    </row>
    <row r="73" ht="15">
      <c r="A73" s="40"/>
    </row>
    <row r="74" spans="1:11" ht="17.25">
      <c r="A74" s="40"/>
      <c r="C74" t="s">
        <v>85</v>
      </c>
      <c r="I74" s="35">
        <f>E72+F72</f>
        <v>188769.39</v>
      </c>
      <c r="J74" s="209">
        <f>IF(E57&lt;&gt;I74,"Postoji greška kod unosa finansijskih sredstava naspram unešenog projektnog statusa, npr. unešeno je da je projekat realizirao sredstva a status je prolongirani projekat ili neka slična unosna greška","")</f>
      </c>
      <c r="K74" s="32"/>
    </row>
    <row r="75" spans="1:11" ht="15">
      <c r="A75" s="40"/>
      <c r="K75" s="32"/>
    </row>
    <row r="76" spans="1:11" ht="15">
      <c r="A76" s="40"/>
      <c r="C76" t="s">
        <v>158</v>
      </c>
      <c r="K76" s="32"/>
    </row>
    <row r="77" ht="15">
      <c r="C77" s="251" t="s">
        <v>160</v>
      </c>
    </row>
    <row r="78" ht="15.75">
      <c r="C78" s="252" t="s">
        <v>156</v>
      </c>
    </row>
    <row r="79" ht="15">
      <c r="C79" s="253" t="s">
        <v>159</v>
      </c>
    </row>
    <row r="80" ht="15">
      <c r="C80" s="254" t="s">
        <v>157</v>
      </c>
    </row>
  </sheetData>
  <sheetProtection sheet="1" objects="1" scenarios="1" formatCells="0" autoFilter="0"/>
  <mergeCells count="35">
    <mergeCell ref="X40:X41"/>
    <mergeCell ref="P40:Q40"/>
    <mergeCell ref="R40:R41"/>
    <mergeCell ref="S40:T40"/>
    <mergeCell ref="U40:U41"/>
    <mergeCell ref="V40:W40"/>
    <mergeCell ref="X2:X3"/>
    <mergeCell ref="S2:T2"/>
    <mergeCell ref="U2:U3"/>
    <mergeCell ref="R2:R3"/>
    <mergeCell ref="O40:O41"/>
    <mergeCell ref="K23:L23"/>
    <mergeCell ref="K24:L24"/>
    <mergeCell ref="V2:W2"/>
    <mergeCell ref="P2:Q2"/>
    <mergeCell ref="E40:E41"/>
    <mergeCell ref="F40:F41"/>
    <mergeCell ref="G40:H40"/>
    <mergeCell ref="I40:I41"/>
    <mergeCell ref="J40:K40"/>
    <mergeCell ref="L40:L41"/>
    <mergeCell ref="I2:I3"/>
    <mergeCell ref="E2:E3"/>
    <mergeCell ref="F2:F3"/>
    <mergeCell ref="O2:O3"/>
    <mergeCell ref="K25:L25"/>
    <mergeCell ref="K26:L26"/>
    <mergeCell ref="K27:L27"/>
    <mergeCell ref="J2:K2"/>
    <mergeCell ref="C40:D41"/>
    <mergeCell ref="C2:D3"/>
    <mergeCell ref="L2:L3"/>
    <mergeCell ref="M2:N2"/>
    <mergeCell ref="G2:H2"/>
    <mergeCell ref="M40:N4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B1:I92"/>
  <sheetViews>
    <sheetView zoomScale="90" zoomScaleNormal="90" zoomScalePageLayoutView="0" workbookViewId="0" topLeftCell="A1">
      <selection activeCell="H55" sqref="H55"/>
    </sheetView>
  </sheetViews>
  <sheetFormatPr defaultColWidth="9.140625" defaultRowHeight="15"/>
  <cols>
    <col min="2" max="2" width="5.7109375" style="0" customWidth="1"/>
    <col min="3" max="3" width="40.421875" style="0" customWidth="1"/>
    <col min="4" max="4" width="13.28125" style="115" customWidth="1"/>
    <col min="5" max="6" width="13.28125" style="0" customWidth="1"/>
    <col min="7" max="7" width="14.57421875" style="0" customWidth="1"/>
    <col min="8" max="9" width="10.8515625" style="0" customWidth="1"/>
  </cols>
  <sheetData>
    <row r="1" spans="3:7" ht="15">
      <c r="C1" s="149" t="s">
        <v>52</v>
      </c>
      <c r="D1" s="150"/>
      <c r="E1" s="151"/>
      <c r="F1" s="151"/>
      <c r="G1" s="151"/>
    </row>
    <row r="2" spans="3:7" ht="24">
      <c r="C2" s="189" t="s">
        <v>79</v>
      </c>
      <c r="D2" s="190" t="s">
        <v>53</v>
      </c>
      <c r="E2" s="190" t="s">
        <v>2</v>
      </c>
      <c r="F2" s="190" t="s">
        <v>54</v>
      </c>
      <c r="G2" s="190" t="s">
        <v>55</v>
      </c>
    </row>
    <row r="3" spans="3:7" ht="15">
      <c r="C3" s="170" t="s">
        <v>56</v>
      </c>
      <c r="D3" s="171"/>
      <c r="E3" s="172"/>
      <c r="F3" s="172"/>
      <c r="G3" s="172"/>
    </row>
    <row r="4" spans="3:7" ht="15">
      <c r="C4" s="178" t="s">
        <v>57</v>
      </c>
      <c r="D4" s="179">
        <f>D20+D36+D52</f>
        <v>24</v>
      </c>
      <c r="E4" s="180" t="e">
        <f>SUM(F4:G4)</f>
        <v>#NAME?</v>
      </c>
      <c r="F4" s="180" t="e">
        <f>F20+F36+F52</f>
        <v>#NAME?</v>
      </c>
      <c r="G4" s="180" t="e">
        <f>G20+G36+G52</f>
        <v>#NAME?</v>
      </c>
    </row>
    <row r="5" spans="3:7" ht="15">
      <c r="C5" s="170" t="s">
        <v>58</v>
      </c>
      <c r="D5" s="173" t="s">
        <v>59</v>
      </c>
      <c r="E5" s="174"/>
      <c r="F5" s="175" t="e">
        <f>F4/E4</f>
        <v>#NAME?</v>
      </c>
      <c r="G5" s="175" t="e">
        <f>G4/E4</f>
        <v>#NAME?</v>
      </c>
    </row>
    <row r="6" spans="3:7" ht="15">
      <c r="C6" s="178" t="s">
        <v>60</v>
      </c>
      <c r="D6" s="179" t="s">
        <v>59</v>
      </c>
      <c r="E6" s="178" t="s">
        <v>59</v>
      </c>
      <c r="F6" s="178" t="s">
        <v>59</v>
      </c>
      <c r="G6" s="178" t="s">
        <v>59</v>
      </c>
    </row>
    <row r="7" spans="3:7" ht="24">
      <c r="C7" s="184" t="s">
        <v>95</v>
      </c>
      <c r="D7" s="185">
        <f>D23+D39+D55</f>
        <v>17</v>
      </c>
      <c r="E7" s="186" t="e">
        <f>SUM(F7:G7)</f>
        <v>#NAME?</v>
      </c>
      <c r="F7" s="186" t="e">
        <f>F23+F39+F55</f>
        <v>#NAME?</v>
      </c>
      <c r="G7" s="186" t="e">
        <f>G23+G39+G55</f>
        <v>#NAME?</v>
      </c>
    </row>
    <row r="8" spans="3:7" ht="24.75">
      <c r="C8" s="178" t="s">
        <v>94</v>
      </c>
      <c r="D8" s="181">
        <f>D7/D4</f>
        <v>0.7083333333333334</v>
      </c>
      <c r="E8" s="181" t="e">
        <f>E7/E4</f>
        <v>#NAME?</v>
      </c>
      <c r="F8" s="178"/>
      <c r="G8" s="178"/>
    </row>
    <row r="9" spans="3:7" ht="15">
      <c r="C9" s="170" t="s">
        <v>61</v>
      </c>
      <c r="D9" s="173" t="s">
        <v>59</v>
      </c>
      <c r="E9" s="174"/>
      <c r="F9" s="175" t="e">
        <f>F7/E7</f>
        <v>#NAME?</v>
      </c>
      <c r="G9" s="175" t="e">
        <f>G7/E7</f>
        <v>#NAME?</v>
      </c>
    </row>
    <row r="10" spans="3:7" ht="15">
      <c r="C10" s="178" t="s">
        <v>62</v>
      </c>
      <c r="D10" s="179">
        <f>D26+D42+D58</f>
        <v>17</v>
      </c>
      <c r="E10" s="180" t="e">
        <f>SUM(F10:G10)</f>
        <v>#NAME?</v>
      </c>
      <c r="F10" s="180" t="e">
        <f>F26+F42+F58</f>
        <v>#NAME?</v>
      </c>
      <c r="G10" s="180" t="e">
        <f>G26+G42+G58</f>
        <v>#NAME?</v>
      </c>
    </row>
    <row r="11" spans="3:7" ht="15">
      <c r="C11" s="170" t="s">
        <v>63</v>
      </c>
      <c r="D11" s="175">
        <f>D10/D4</f>
        <v>0.7083333333333334</v>
      </c>
      <c r="E11" s="175" t="e">
        <f>E10/E4</f>
        <v>#NAME?</v>
      </c>
      <c r="F11" s="170"/>
      <c r="G11" s="170"/>
    </row>
    <row r="12" spans="3:7" ht="15">
      <c r="C12" s="178" t="s">
        <v>64</v>
      </c>
      <c r="D12" s="179" t="s">
        <v>59</v>
      </c>
      <c r="E12" s="182"/>
      <c r="F12" s="181" t="e">
        <f>F10/E10</f>
        <v>#NAME?</v>
      </c>
      <c r="G12" s="181" t="e">
        <f>G10/E10</f>
        <v>#NAME?</v>
      </c>
    </row>
    <row r="13" spans="3:7" ht="15">
      <c r="C13" s="170" t="s">
        <v>65</v>
      </c>
      <c r="D13" s="173">
        <f>D29+D45+D61</f>
        <v>0</v>
      </c>
      <c r="E13" s="177" t="e">
        <f>SUM(F13:G13)</f>
        <v>#NAME?</v>
      </c>
      <c r="F13" s="176" t="e">
        <f>F29+F45+F61</f>
        <v>#NAME?</v>
      </c>
      <c r="G13" s="176" t="e">
        <f>G29+G45+G61</f>
        <v>#NAME?</v>
      </c>
    </row>
    <row r="14" spans="3:7" ht="15">
      <c r="C14" s="178" t="s">
        <v>63</v>
      </c>
      <c r="D14" s="181">
        <f>D13/D4</f>
        <v>0</v>
      </c>
      <c r="E14" s="181" t="e">
        <f>E13/E4</f>
        <v>#NAME?</v>
      </c>
      <c r="F14" s="183"/>
      <c r="G14" s="183"/>
    </row>
    <row r="15" spans="3:7" ht="15">
      <c r="C15" s="170" t="s">
        <v>66</v>
      </c>
      <c r="D15" s="173"/>
      <c r="E15" s="174"/>
      <c r="F15" s="175" t="e">
        <f>F13/E13</f>
        <v>#NAME?</v>
      </c>
      <c r="G15" s="175" t="e">
        <f>G13/E13</f>
        <v>#NAME?</v>
      </c>
    </row>
    <row r="16" spans="3:7" ht="15">
      <c r="C16" s="28"/>
      <c r="D16" s="150"/>
      <c r="E16" s="151"/>
      <c r="F16" s="151"/>
      <c r="G16" s="151"/>
    </row>
    <row r="17" spans="3:7" ht="15">
      <c r="C17" s="152" t="s">
        <v>96</v>
      </c>
      <c r="D17" s="150"/>
      <c r="E17" s="151"/>
      <c r="F17" s="151"/>
      <c r="G17" s="151"/>
    </row>
    <row r="18" spans="3:7" ht="24">
      <c r="C18" s="154" t="s">
        <v>79</v>
      </c>
      <c r="D18" s="155" t="s">
        <v>53</v>
      </c>
      <c r="E18" s="155" t="s">
        <v>2</v>
      </c>
      <c r="F18" s="155" t="s">
        <v>54</v>
      </c>
      <c r="G18" s="155" t="s">
        <v>55</v>
      </c>
    </row>
    <row r="19" spans="3:7" ht="15">
      <c r="C19" s="156" t="s">
        <v>56</v>
      </c>
      <c r="D19" s="157"/>
      <c r="E19" s="158"/>
      <c r="F19" s="158"/>
      <c r="G19" s="158"/>
    </row>
    <row r="20" spans="3:7" ht="15">
      <c r="C20" s="159" t="s">
        <v>57</v>
      </c>
      <c r="D20" s="160">
        <f>'ES'!$M$93</f>
        <v>9</v>
      </c>
      <c r="E20" s="161" t="e">
        <f>SUM(F20:G20)</f>
        <v>#NAME?</v>
      </c>
      <c r="F20" s="161" t="e">
        <f>'ES'!$L$105</f>
        <v>#NAME?</v>
      </c>
      <c r="G20" s="161" t="e">
        <f>'ES'!$L$106</f>
        <v>#NAME?</v>
      </c>
    </row>
    <row r="21" spans="3:7" ht="15">
      <c r="C21" s="156" t="s">
        <v>58</v>
      </c>
      <c r="D21" s="162" t="s">
        <v>59</v>
      </c>
      <c r="E21" s="163"/>
      <c r="F21" s="164" t="e">
        <f>F20/E20</f>
        <v>#NAME?</v>
      </c>
      <c r="G21" s="164" t="e">
        <f>G20/E20</f>
        <v>#NAME?</v>
      </c>
    </row>
    <row r="22" spans="3:7" ht="15">
      <c r="C22" s="159" t="s">
        <v>60</v>
      </c>
      <c r="D22" s="160"/>
      <c r="E22" s="159"/>
      <c r="F22" s="159"/>
      <c r="G22" s="159"/>
    </row>
    <row r="23" spans="3:7" ht="24.75">
      <c r="C23" s="156" t="s">
        <v>95</v>
      </c>
      <c r="D23" s="187">
        <f>D26+D29</f>
        <v>6</v>
      </c>
      <c r="E23" s="188" t="e">
        <f>SUM(F23:G23)</f>
        <v>#NAME?</v>
      </c>
      <c r="F23" s="188" t="e">
        <f>F26+F29</f>
        <v>#NAME?</v>
      </c>
      <c r="G23" s="188" t="e">
        <f>G26+G29</f>
        <v>#NAME?</v>
      </c>
    </row>
    <row r="24" spans="3:7" ht="24.75">
      <c r="C24" s="159" t="s">
        <v>94</v>
      </c>
      <c r="D24" s="166">
        <f>D23/D20</f>
        <v>0.6666666666666666</v>
      </c>
      <c r="E24" s="166" t="e">
        <f>E23/E20</f>
        <v>#NAME?</v>
      </c>
      <c r="F24" s="159"/>
      <c r="G24" s="159"/>
    </row>
    <row r="25" spans="3:7" ht="15">
      <c r="C25" s="156" t="s">
        <v>61</v>
      </c>
      <c r="D25" s="162" t="s">
        <v>59</v>
      </c>
      <c r="E25" s="163"/>
      <c r="F25" s="164" t="e">
        <f>F23/E23</f>
        <v>#NAME?</v>
      </c>
      <c r="G25" s="164" t="e">
        <f>G23/E23</f>
        <v>#NAME?</v>
      </c>
    </row>
    <row r="26" spans="3:7" ht="15">
      <c r="C26" s="159" t="s">
        <v>62</v>
      </c>
      <c r="D26" s="160">
        <f>'ES'!$M$95+'ES'!$M$96+'ES'!$M$97+'ES'!$M$98</f>
        <v>6</v>
      </c>
      <c r="E26" s="161" t="e">
        <f>SUM(F26:G26)</f>
        <v>#NAME?</v>
      </c>
      <c r="F26" s="161" t="e">
        <f>'ES'!$N$105</f>
        <v>#NAME?</v>
      </c>
      <c r="G26" s="161" t="e">
        <f>'ES'!$N$106</f>
        <v>#NAME?</v>
      </c>
    </row>
    <row r="27" spans="3:7" ht="15">
      <c r="C27" s="156" t="s">
        <v>63</v>
      </c>
      <c r="D27" s="164">
        <f>D26/D20</f>
        <v>0.6666666666666666</v>
      </c>
      <c r="E27" s="164" t="e">
        <f>E26/E20</f>
        <v>#NAME?</v>
      </c>
      <c r="F27" s="156"/>
      <c r="G27" s="156"/>
    </row>
    <row r="28" spans="3:7" ht="15">
      <c r="C28" s="159" t="s">
        <v>64</v>
      </c>
      <c r="D28" s="160" t="s">
        <v>59</v>
      </c>
      <c r="E28" s="167"/>
      <c r="F28" s="166" t="e">
        <f>F26/E26</f>
        <v>#NAME?</v>
      </c>
      <c r="G28" s="166" t="e">
        <f>G26/E26</f>
        <v>#NAME?</v>
      </c>
    </row>
    <row r="29" spans="3:7" ht="15">
      <c r="C29" s="156" t="s">
        <v>65</v>
      </c>
      <c r="D29" s="162">
        <f>'ES'!$M$94</f>
        <v>0</v>
      </c>
      <c r="E29" s="168" t="e">
        <f>SUM(F29:G29)</f>
        <v>#NAME?</v>
      </c>
      <c r="F29" s="165" t="e">
        <f>'ES'!$M$105</f>
        <v>#NAME?</v>
      </c>
      <c r="G29" s="165" t="e">
        <f>'ES'!$M$106</f>
        <v>#NAME?</v>
      </c>
    </row>
    <row r="30" spans="3:7" ht="15">
      <c r="C30" s="159" t="s">
        <v>63</v>
      </c>
      <c r="D30" s="166">
        <f>D29/D20</f>
        <v>0</v>
      </c>
      <c r="E30" s="166" t="e">
        <f>E29/E20</f>
        <v>#NAME?</v>
      </c>
      <c r="F30" s="169"/>
      <c r="G30" s="169"/>
    </row>
    <row r="31" spans="3:7" ht="15">
      <c r="C31" s="156" t="s">
        <v>66</v>
      </c>
      <c r="D31" s="162" t="s">
        <v>59</v>
      </c>
      <c r="E31" s="163"/>
      <c r="F31" s="164" t="e">
        <f>F29/E29</f>
        <v>#NAME?</v>
      </c>
      <c r="G31" s="164" t="e">
        <f>G29/E29</f>
        <v>#NAME?</v>
      </c>
    </row>
    <row r="32" spans="3:7" ht="15">
      <c r="C32" s="28"/>
      <c r="D32" s="150"/>
      <c r="E32" s="151"/>
      <c r="F32" s="151"/>
      <c r="G32" s="151"/>
    </row>
    <row r="33" spans="3:7" ht="15">
      <c r="C33" s="153" t="s">
        <v>97</v>
      </c>
      <c r="D33" s="150"/>
      <c r="E33" s="151"/>
      <c r="F33" s="151"/>
      <c r="G33" s="151"/>
    </row>
    <row r="34" spans="3:7" ht="24">
      <c r="C34" s="189" t="s">
        <v>79</v>
      </c>
      <c r="D34" s="190" t="s">
        <v>53</v>
      </c>
      <c r="E34" s="190" t="s">
        <v>2</v>
      </c>
      <c r="F34" s="190" t="s">
        <v>54</v>
      </c>
      <c r="G34" s="190" t="s">
        <v>55</v>
      </c>
    </row>
    <row r="35" spans="3:7" ht="15">
      <c r="C35" s="170" t="s">
        <v>56</v>
      </c>
      <c r="D35" s="171"/>
      <c r="E35" s="172"/>
      <c r="F35" s="172"/>
      <c r="G35" s="172"/>
    </row>
    <row r="36" spans="3:7" ht="15">
      <c r="C36" s="178" t="s">
        <v>57</v>
      </c>
      <c r="D36" s="179">
        <f>'DS'!$M$93</f>
        <v>9</v>
      </c>
      <c r="E36" s="180" t="e">
        <f>SUM(F36:G36)</f>
        <v>#NAME?</v>
      </c>
      <c r="F36" s="180" t="e">
        <f>'DS'!$L$105</f>
        <v>#NAME?</v>
      </c>
      <c r="G36" s="180" t="e">
        <f>'DS'!$L$106</f>
        <v>#NAME?</v>
      </c>
    </row>
    <row r="37" spans="3:7" ht="15">
      <c r="C37" s="170" t="s">
        <v>58</v>
      </c>
      <c r="D37" s="173" t="s">
        <v>59</v>
      </c>
      <c r="E37" s="174"/>
      <c r="F37" s="175" t="e">
        <f>F36/E36</f>
        <v>#NAME?</v>
      </c>
      <c r="G37" s="175" t="e">
        <f>G36/E36</f>
        <v>#NAME?</v>
      </c>
    </row>
    <row r="38" spans="3:7" ht="15">
      <c r="C38" s="178" t="s">
        <v>60</v>
      </c>
      <c r="D38" s="179"/>
      <c r="E38" s="178"/>
      <c r="F38" s="178"/>
      <c r="G38" s="178"/>
    </row>
    <row r="39" spans="3:7" ht="24">
      <c r="C39" s="184" t="s">
        <v>95</v>
      </c>
      <c r="D39" s="185">
        <f>D42+D45</f>
        <v>8</v>
      </c>
      <c r="E39" s="186" t="e">
        <f>SUM(F39:G39)</f>
        <v>#NAME?</v>
      </c>
      <c r="F39" s="186" t="e">
        <f>F42+F45</f>
        <v>#NAME?</v>
      </c>
      <c r="G39" s="186" t="e">
        <f>G42+G45</f>
        <v>#NAME?</v>
      </c>
    </row>
    <row r="40" spans="3:7" ht="24.75">
      <c r="C40" s="178" t="s">
        <v>94</v>
      </c>
      <c r="D40" s="181">
        <f>D39/D36</f>
        <v>0.8888888888888888</v>
      </c>
      <c r="E40" s="181" t="e">
        <f>E39/E36</f>
        <v>#NAME?</v>
      </c>
      <c r="F40" s="178"/>
      <c r="G40" s="178"/>
    </row>
    <row r="41" spans="3:7" ht="15">
      <c r="C41" s="170" t="s">
        <v>61</v>
      </c>
      <c r="D41" s="173" t="s">
        <v>59</v>
      </c>
      <c r="E41" s="174"/>
      <c r="F41" s="175" t="e">
        <f>F39/E39</f>
        <v>#NAME?</v>
      </c>
      <c r="G41" s="175" t="e">
        <f>G39/E39</f>
        <v>#NAME?</v>
      </c>
    </row>
    <row r="42" spans="3:7" ht="15">
      <c r="C42" s="178" t="s">
        <v>62</v>
      </c>
      <c r="D42" s="179">
        <f>'DS'!$M$95+'DS'!$M$96+'DS'!$M$97+'DS'!$M$98</f>
        <v>8</v>
      </c>
      <c r="E42" s="180" t="e">
        <f>SUM(F42:G42)</f>
        <v>#NAME?</v>
      </c>
      <c r="F42" s="180" t="e">
        <f>'DS'!$N$105</f>
        <v>#NAME?</v>
      </c>
      <c r="G42" s="180" t="e">
        <f>'DS'!$N$106</f>
        <v>#NAME?</v>
      </c>
    </row>
    <row r="43" spans="3:7" ht="15">
      <c r="C43" s="170" t="s">
        <v>63</v>
      </c>
      <c r="D43" s="175">
        <f>D42/D36</f>
        <v>0.8888888888888888</v>
      </c>
      <c r="E43" s="175" t="e">
        <f>E42/E36</f>
        <v>#NAME?</v>
      </c>
      <c r="F43" s="170"/>
      <c r="G43" s="170"/>
    </row>
    <row r="44" spans="3:7" ht="15">
      <c r="C44" s="178" t="s">
        <v>64</v>
      </c>
      <c r="D44" s="179" t="s">
        <v>59</v>
      </c>
      <c r="E44" s="182"/>
      <c r="F44" s="181" t="e">
        <f>F42/E42</f>
        <v>#NAME?</v>
      </c>
      <c r="G44" s="181" t="e">
        <f>G42/E42</f>
        <v>#NAME?</v>
      </c>
    </row>
    <row r="45" spans="3:7" ht="15">
      <c r="C45" s="170" t="s">
        <v>65</v>
      </c>
      <c r="D45" s="173">
        <f>'DS'!$M$94</f>
        <v>0</v>
      </c>
      <c r="E45" s="177" t="e">
        <f>SUM(F45:G45)</f>
        <v>#NAME?</v>
      </c>
      <c r="F45" s="176" t="e">
        <f>'DS'!$M$105</f>
        <v>#NAME?</v>
      </c>
      <c r="G45" s="176" t="e">
        <f>'DS'!$M$106</f>
        <v>#NAME?</v>
      </c>
    </row>
    <row r="46" spans="3:7" ht="15">
      <c r="C46" s="178" t="s">
        <v>63</v>
      </c>
      <c r="D46" s="181">
        <f>D45/D36</f>
        <v>0</v>
      </c>
      <c r="E46" s="181" t="e">
        <f>E45/E36</f>
        <v>#NAME?</v>
      </c>
      <c r="F46" s="183"/>
      <c r="G46" s="183"/>
    </row>
    <row r="47" spans="3:7" ht="15">
      <c r="C47" s="170" t="s">
        <v>66</v>
      </c>
      <c r="D47" s="173" t="s">
        <v>59</v>
      </c>
      <c r="E47" s="174"/>
      <c r="F47" s="175" t="e">
        <f>F45/E45</f>
        <v>#NAME?</v>
      </c>
      <c r="G47" s="175" t="e">
        <f>G45/E45</f>
        <v>#NAME?</v>
      </c>
    </row>
    <row r="48" spans="3:7" ht="15">
      <c r="C48" s="28"/>
      <c r="D48" s="150"/>
      <c r="E48" s="151"/>
      <c r="F48" s="151"/>
      <c r="G48" s="151"/>
    </row>
    <row r="49" spans="3:7" ht="15">
      <c r="C49" s="153" t="s">
        <v>98</v>
      </c>
      <c r="D49" s="150"/>
      <c r="E49" s="151"/>
      <c r="F49" s="151"/>
      <c r="G49" s="151"/>
    </row>
    <row r="50" spans="3:7" ht="24">
      <c r="C50" s="191" t="s">
        <v>79</v>
      </c>
      <c r="D50" s="192" t="s">
        <v>53</v>
      </c>
      <c r="E50" s="192" t="s">
        <v>2</v>
      </c>
      <c r="F50" s="192" t="s">
        <v>54</v>
      </c>
      <c r="G50" s="192" t="s">
        <v>55</v>
      </c>
    </row>
    <row r="51" spans="3:7" ht="15">
      <c r="C51" s="193" t="s">
        <v>56</v>
      </c>
      <c r="D51" s="194"/>
      <c r="E51" s="195"/>
      <c r="F51" s="195"/>
      <c r="G51" s="195"/>
    </row>
    <row r="52" spans="3:7" ht="15">
      <c r="C52" s="196" t="s">
        <v>57</v>
      </c>
      <c r="D52" s="197">
        <f>SO!$M$93</f>
        <v>6</v>
      </c>
      <c r="E52" s="198" t="e">
        <f>SUM(F52:G52)</f>
        <v>#NAME?</v>
      </c>
      <c r="F52" s="198" t="e">
        <f>SO!$L$105</f>
        <v>#NAME?</v>
      </c>
      <c r="G52" s="198" t="e">
        <f>SO!$L$106</f>
        <v>#NAME?</v>
      </c>
    </row>
    <row r="53" spans="3:7" ht="15">
      <c r="C53" s="193" t="s">
        <v>58</v>
      </c>
      <c r="D53" s="199" t="s">
        <v>59</v>
      </c>
      <c r="E53" s="200"/>
      <c r="F53" s="201" t="e">
        <f>F52/E52</f>
        <v>#NAME?</v>
      </c>
      <c r="G53" s="201" t="e">
        <f>G52/E52</f>
        <v>#NAME?</v>
      </c>
    </row>
    <row r="54" spans="3:7" ht="15">
      <c r="C54" s="196" t="s">
        <v>60</v>
      </c>
      <c r="D54" s="197"/>
      <c r="E54" s="196"/>
      <c r="F54" s="196"/>
      <c r="G54" s="196"/>
    </row>
    <row r="55" spans="3:7" ht="24.75">
      <c r="C55" s="193" t="s">
        <v>95</v>
      </c>
      <c r="D55" s="202">
        <f>D58+D61</f>
        <v>3</v>
      </c>
      <c r="E55" s="203" t="e">
        <f>SUM(F55:G55)</f>
        <v>#NAME?</v>
      </c>
      <c r="F55" s="203" t="e">
        <f>F58+F61</f>
        <v>#NAME?</v>
      </c>
      <c r="G55" s="203" t="e">
        <f>G58+G61</f>
        <v>#NAME?</v>
      </c>
    </row>
    <row r="56" spans="3:7" ht="24.75">
      <c r="C56" s="196" t="s">
        <v>94</v>
      </c>
      <c r="D56" s="204">
        <f>D55/D52</f>
        <v>0.5</v>
      </c>
      <c r="E56" s="204" t="e">
        <f>E55/E52</f>
        <v>#NAME?</v>
      </c>
      <c r="F56" s="196"/>
      <c r="G56" s="196"/>
    </row>
    <row r="57" spans="3:7" ht="15">
      <c r="C57" s="193" t="s">
        <v>61</v>
      </c>
      <c r="D57" s="199" t="s">
        <v>59</v>
      </c>
      <c r="E57" s="200"/>
      <c r="F57" s="201" t="e">
        <f>F55/E55</f>
        <v>#NAME?</v>
      </c>
      <c r="G57" s="201" t="e">
        <f>G55/E55</f>
        <v>#NAME?</v>
      </c>
    </row>
    <row r="58" spans="3:7" ht="15">
      <c r="C58" s="196" t="s">
        <v>62</v>
      </c>
      <c r="D58" s="197">
        <f>SO!$M$95+SO!$M$96+SO!$M$97+SO!$M$98</f>
        <v>3</v>
      </c>
      <c r="E58" s="198" t="e">
        <f>SUM(F58:G58)</f>
        <v>#NAME?</v>
      </c>
      <c r="F58" s="198" t="e">
        <f>SO!$N$105</f>
        <v>#NAME?</v>
      </c>
      <c r="G58" s="198" t="e">
        <f>SO!$N$106</f>
        <v>#NAME?</v>
      </c>
    </row>
    <row r="59" spans="3:7" ht="15">
      <c r="C59" s="193" t="s">
        <v>63</v>
      </c>
      <c r="D59" s="201">
        <f>D58/D52</f>
        <v>0.5</v>
      </c>
      <c r="E59" s="201" t="e">
        <f>E58/E52</f>
        <v>#NAME?</v>
      </c>
      <c r="F59" s="193"/>
      <c r="G59" s="193"/>
    </row>
    <row r="60" spans="3:7" ht="15">
      <c r="C60" s="196" t="s">
        <v>64</v>
      </c>
      <c r="D60" s="197" t="s">
        <v>59</v>
      </c>
      <c r="E60" s="205"/>
      <c r="F60" s="204" t="e">
        <f>F58/E58</f>
        <v>#NAME?</v>
      </c>
      <c r="G60" s="204" t="e">
        <f>G58/E58</f>
        <v>#NAME?</v>
      </c>
    </row>
    <row r="61" spans="3:7" ht="15">
      <c r="C61" s="193" t="s">
        <v>65</v>
      </c>
      <c r="D61" s="199">
        <f>SO!$M$94</f>
        <v>0</v>
      </c>
      <c r="E61" s="206" t="e">
        <f>SUM(F61:G61)</f>
        <v>#NAME?</v>
      </c>
      <c r="F61" s="207" t="e">
        <f>SO!$M$105</f>
        <v>#NAME?</v>
      </c>
      <c r="G61" s="207" t="e">
        <f>SO!$M$106</f>
        <v>#NAME?</v>
      </c>
    </row>
    <row r="62" spans="3:7" ht="15">
      <c r="C62" s="196" t="s">
        <v>63</v>
      </c>
      <c r="D62" s="204">
        <f>D61/D52</f>
        <v>0</v>
      </c>
      <c r="E62" s="204" t="e">
        <f>E61/E52</f>
        <v>#NAME?</v>
      </c>
      <c r="F62" s="208"/>
      <c r="G62" s="208"/>
    </row>
    <row r="63" spans="3:7" ht="15">
      <c r="C63" s="193" t="s">
        <v>66</v>
      </c>
      <c r="D63" s="199" t="s">
        <v>59</v>
      </c>
      <c r="E63" s="200"/>
      <c r="F63" s="201" t="e">
        <f>F61/E61</f>
        <v>#NAME?</v>
      </c>
      <c r="G63" s="201" t="e">
        <f>G61/E61</f>
        <v>#NAME?</v>
      </c>
    </row>
    <row r="65" ht="15">
      <c r="C65" s="133" t="s">
        <v>93</v>
      </c>
    </row>
    <row r="66" spans="2:7" ht="15">
      <c r="B66" s="427" t="s">
        <v>67</v>
      </c>
      <c r="C66" s="430" t="s">
        <v>68</v>
      </c>
      <c r="D66" s="420" t="s">
        <v>69</v>
      </c>
      <c r="E66" s="420"/>
      <c r="F66" s="420" t="s">
        <v>70</v>
      </c>
      <c r="G66" s="421"/>
    </row>
    <row r="67" spans="2:7" ht="15">
      <c r="B67" s="428"/>
      <c r="C67" s="431"/>
      <c r="D67" s="116" t="s">
        <v>3</v>
      </c>
      <c r="E67" s="101" t="s">
        <v>4</v>
      </c>
      <c r="F67" s="101" t="s">
        <v>71</v>
      </c>
      <c r="G67" s="101" t="s">
        <v>72</v>
      </c>
    </row>
    <row r="68" spans="2:7" ht="15">
      <c r="B68" s="428"/>
      <c r="C68" s="101" t="s">
        <v>23</v>
      </c>
      <c r="D68" s="117" t="e">
        <f>E20</f>
        <v>#NAME?</v>
      </c>
      <c r="E68" s="102" t="e">
        <f>E23</f>
        <v>#NAME?</v>
      </c>
      <c r="F68" s="103" t="e">
        <f>F25</f>
        <v>#NAME?</v>
      </c>
      <c r="G68" s="103" t="e">
        <f>G25</f>
        <v>#NAME?</v>
      </c>
    </row>
    <row r="69" spans="2:7" ht="15">
      <c r="B69" s="428"/>
      <c r="C69" s="101" t="s">
        <v>24</v>
      </c>
      <c r="D69" s="117" t="e">
        <f>E36</f>
        <v>#NAME?</v>
      </c>
      <c r="E69" s="102" t="e">
        <f>E39</f>
        <v>#NAME?</v>
      </c>
      <c r="F69" s="103" t="e">
        <f>F41</f>
        <v>#NAME?</v>
      </c>
      <c r="G69" s="103" t="e">
        <f>G41</f>
        <v>#NAME?</v>
      </c>
    </row>
    <row r="70" spans="2:7" ht="15">
      <c r="B70" s="428"/>
      <c r="C70" s="101" t="s">
        <v>73</v>
      </c>
      <c r="D70" s="117" t="e">
        <f>E52</f>
        <v>#NAME?</v>
      </c>
      <c r="E70" s="102" t="e">
        <f>E55</f>
        <v>#NAME?</v>
      </c>
      <c r="F70" s="103" t="e">
        <f>F57</f>
        <v>#NAME?</v>
      </c>
      <c r="G70" s="103" t="e">
        <f>G57</f>
        <v>#NAME?</v>
      </c>
    </row>
    <row r="71" spans="2:7" ht="15">
      <c r="B71" s="428"/>
      <c r="C71" s="101" t="s">
        <v>2</v>
      </c>
      <c r="D71" s="118" t="e">
        <f>SUM(D68:D70)</f>
        <v>#NAME?</v>
      </c>
      <c r="E71" s="104" t="e">
        <f>SUM(E68:E70)</f>
        <v>#NAME?</v>
      </c>
      <c r="F71" s="105" t="e">
        <f>F9</f>
        <v>#NAME?</v>
      </c>
      <c r="G71" s="105" t="e">
        <f>G9</f>
        <v>#NAME?</v>
      </c>
    </row>
    <row r="72" spans="2:7" ht="15">
      <c r="B72" s="429"/>
      <c r="C72" s="101" t="s">
        <v>74</v>
      </c>
      <c r="D72" s="119"/>
      <c r="E72" s="106" t="e">
        <f>E71/D71</f>
        <v>#NAME?</v>
      </c>
      <c r="F72" s="101"/>
      <c r="G72" s="101"/>
    </row>
    <row r="75" spans="3:4" ht="15">
      <c r="C75" s="133" t="s">
        <v>90</v>
      </c>
      <c r="D75" s="33"/>
    </row>
    <row r="76" spans="2:9" ht="54.75" customHeight="1">
      <c r="B76" s="424" t="s">
        <v>89</v>
      </c>
      <c r="C76" s="424"/>
      <c r="D76" s="148" t="s">
        <v>163</v>
      </c>
      <c r="E76" s="148" t="s">
        <v>12</v>
      </c>
      <c r="F76" s="148" t="s">
        <v>92</v>
      </c>
      <c r="G76" s="148" t="s">
        <v>162</v>
      </c>
      <c r="H76" s="148" t="s">
        <v>20</v>
      </c>
      <c r="I76" s="148" t="s">
        <v>91</v>
      </c>
    </row>
    <row r="77" spans="2:9" ht="15">
      <c r="B77" s="422" t="s">
        <v>15</v>
      </c>
      <c r="C77" s="138" t="s">
        <v>53</v>
      </c>
      <c r="D77" s="139">
        <f>'ES'!$M$136</f>
        <v>1</v>
      </c>
      <c r="E77" s="139">
        <f>'ES'!$M$137</f>
        <v>1</v>
      </c>
      <c r="F77" s="139">
        <f>'ES'!$M$138+'ES'!$M$139+'ES'!$M$140+'ES'!$M$141</f>
        <v>0</v>
      </c>
      <c r="G77" s="139">
        <f>E77+F77</f>
        <v>1</v>
      </c>
      <c r="H77" s="11">
        <f>E77/D77</f>
        <v>1</v>
      </c>
      <c r="I77" s="11">
        <f>(E77+F77)/D77</f>
        <v>1</v>
      </c>
    </row>
    <row r="78" spans="2:9" ht="15">
      <c r="B78" s="422"/>
      <c r="C78" s="138" t="s">
        <v>88</v>
      </c>
      <c r="D78" s="140" t="e">
        <f>'ES'!$L$147</f>
        <v>#NAME?</v>
      </c>
      <c r="E78" s="141" t="e">
        <f>'ES'!$M$147</f>
        <v>#NAME?</v>
      </c>
      <c r="F78" s="141" t="e">
        <f>'ES'!$N$147</f>
        <v>#VALUE!</v>
      </c>
      <c r="G78" s="141" t="e">
        <f>E78+F78</f>
        <v>#NAME?</v>
      </c>
      <c r="H78" s="11" t="e">
        <f>E78/D78</f>
        <v>#NAME?</v>
      </c>
      <c r="I78" s="11" t="e">
        <f>(E78+F78)/D78</f>
        <v>#NAME?</v>
      </c>
    </row>
    <row r="79" spans="2:9" ht="15">
      <c r="B79" s="422"/>
      <c r="C79" s="138" t="s">
        <v>129</v>
      </c>
      <c r="D79" s="137" t="e">
        <f>'ES'!$L$148</f>
        <v>#NAME?</v>
      </c>
      <c r="E79" s="136" t="e">
        <f>'ES'!$M$148</f>
        <v>#NAME?</v>
      </c>
      <c r="F79" s="136" t="e">
        <f>'ES'!$N$148</f>
        <v>#NAME?</v>
      </c>
      <c r="G79" s="136" t="e">
        <f>E79+F79</f>
        <v>#NAME?</v>
      </c>
      <c r="H79" s="425" t="s">
        <v>161</v>
      </c>
      <c r="I79" s="255" t="e">
        <f>G79/G78</f>
        <v>#NAME?</v>
      </c>
    </row>
    <row r="80" spans="2:9" ht="15">
      <c r="B80" s="422"/>
      <c r="C80" s="138" t="s">
        <v>130</v>
      </c>
      <c r="D80" s="137" t="e">
        <f>'ES'!$L$149</f>
        <v>#NAME?</v>
      </c>
      <c r="E80" s="136" t="e">
        <f>'ES'!$M$149</f>
        <v>#NAME?</v>
      </c>
      <c r="F80" s="136" t="e">
        <f>'ES'!$N$149</f>
        <v>#NAME?</v>
      </c>
      <c r="G80" s="136" t="e">
        <f>E80+F80</f>
        <v>#NAME?</v>
      </c>
      <c r="H80" s="426"/>
      <c r="I80" s="255" t="e">
        <f>G80/G78</f>
        <v>#NAME?</v>
      </c>
    </row>
    <row r="81" spans="2:9" ht="15">
      <c r="B81" s="422" t="s">
        <v>16</v>
      </c>
      <c r="C81" s="138" t="s">
        <v>53</v>
      </c>
      <c r="D81" s="139">
        <f>'DS'!$M$136</f>
        <v>1</v>
      </c>
      <c r="E81" s="139">
        <f>'DS'!$M$137</f>
        <v>1</v>
      </c>
      <c r="F81" s="139">
        <f>'DS'!$M$138+'DS'!$M$139+'DS'!$M$140+'DS'!$M$141</f>
        <v>0</v>
      </c>
      <c r="G81" s="139">
        <f>'DS'!$M$138+'DS'!$M$139+'DS'!$M$140+'DS'!$M$141</f>
        <v>0</v>
      </c>
      <c r="H81" s="11">
        <f>E81/D81</f>
        <v>1</v>
      </c>
      <c r="I81" s="11">
        <f>(E81+F81)/D81</f>
        <v>1</v>
      </c>
    </row>
    <row r="82" spans="2:9" ht="15">
      <c r="B82" s="422"/>
      <c r="C82" s="138" t="s">
        <v>88</v>
      </c>
      <c r="D82" s="140" t="e">
        <f>'DS'!$L$147</f>
        <v>#NAME?</v>
      </c>
      <c r="E82" s="141" t="e">
        <f>'DS'!$M$147</f>
        <v>#NAME?</v>
      </c>
      <c r="F82" s="141" t="e">
        <f>'DS'!$N$147</f>
        <v>#VALUE!</v>
      </c>
      <c r="G82" s="141" t="e">
        <f>'DS'!$N$147</f>
        <v>#VALUE!</v>
      </c>
      <c r="H82" s="11" t="e">
        <f>E82/D82</f>
        <v>#NAME?</v>
      </c>
      <c r="I82" s="11" t="e">
        <f>(E82+F82)/D82</f>
        <v>#NAME?</v>
      </c>
    </row>
    <row r="83" spans="2:9" ht="15">
      <c r="B83" s="422"/>
      <c r="C83" s="138" t="s">
        <v>129</v>
      </c>
      <c r="D83" s="137" t="e">
        <f>'DS'!$L$148</f>
        <v>#NAME?</v>
      </c>
      <c r="E83" s="136" t="e">
        <f>'DS'!$M$148</f>
        <v>#NAME?</v>
      </c>
      <c r="F83" s="136" t="e">
        <f>'DS'!$N$148</f>
        <v>#NAME?</v>
      </c>
      <c r="G83" s="136" t="e">
        <f>'DS'!$N$148</f>
        <v>#NAME?</v>
      </c>
      <c r="H83" s="425" t="s">
        <v>161</v>
      </c>
      <c r="I83" s="255" t="e">
        <f>G83/G82</f>
        <v>#NAME?</v>
      </c>
    </row>
    <row r="84" spans="2:9" ht="15">
      <c r="B84" s="422"/>
      <c r="C84" s="138" t="s">
        <v>130</v>
      </c>
      <c r="D84" s="137" t="e">
        <f>'DS'!$L$149</f>
        <v>#NAME?</v>
      </c>
      <c r="E84" s="136" t="e">
        <f>'DS'!$M$149</f>
        <v>#NAME?</v>
      </c>
      <c r="F84" s="136" t="e">
        <f>'DS'!$N$149</f>
        <v>#NAME?</v>
      </c>
      <c r="G84" s="136" t="e">
        <f>'DS'!$N$149</f>
        <v>#NAME?</v>
      </c>
      <c r="H84" s="426"/>
      <c r="I84" s="255" t="e">
        <f>G84/G82</f>
        <v>#NAME?</v>
      </c>
    </row>
    <row r="85" spans="2:9" ht="15">
      <c r="B85" s="422" t="s">
        <v>17</v>
      </c>
      <c r="C85" s="138" t="s">
        <v>53</v>
      </c>
      <c r="D85" s="139">
        <f>SO!$M$136</f>
        <v>1</v>
      </c>
      <c r="E85" s="139">
        <f>SO!$M$137</f>
        <v>1</v>
      </c>
      <c r="F85" s="139">
        <f>SO!$M$138+SO!$M$139+SO!$M$140+SO!$M$141</f>
        <v>0</v>
      </c>
      <c r="G85" s="139">
        <f>SO!$M$138+SO!$M$139+SO!$M$140+SO!$M$141</f>
        <v>0</v>
      </c>
      <c r="H85" s="11">
        <f>E85/D85</f>
        <v>1</v>
      </c>
      <c r="I85" s="11">
        <f>(E85+F85)/D85</f>
        <v>1</v>
      </c>
    </row>
    <row r="86" spans="2:9" ht="15">
      <c r="B86" s="422"/>
      <c r="C86" s="138" t="s">
        <v>88</v>
      </c>
      <c r="D86" s="140" t="e">
        <f>SO!$L$147</f>
        <v>#NAME?</v>
      </c>
      <c r="E86" s="141" t="e">
        <f>SO!$M$147</f>
        <v>#NAME?</v>
      </c>
      <c r="F86" s="141" t="e">
        <f>SO!$N$147</f>
        <v>#VALUE!</v>
      </c>
      <c r="G86" s="141" t="e">
        <f>SO!$N$147</f>
        <v>#VALUE!</v>
      </c>
      <c r="H86" s="11" t="e">
        <f>E86/D86</f>
        <v>#NAME?</v>
      </c>
      <c r="I86" s="11" t="e">
        <f>(E86+F86)/D86</f>
        <v>#NAME?</v>
      </c>
    </row>
    <row r="87" spans="2:9" ht="15">
      <c r="B87" s="422"/>
      <c r="C87" s="138" t="s">
        <v>129</v>
      </c>
      <c r="D87" s="137" t="e">
        <f>SO!$L$148</f>
        <v>#NAME?</v>
      </c>
      <c r="E87" s="136" t="e">
        <f>SO!$M$148</f>
        <v>#NAME?</v>
      </c>
      <c r="F87" s="136" t="e">
        <f>SO!$N$148</f>
        <v>#NAME?</v>
      </c>
      <c r="G87" s="136" t="e">
        <f>SO!$N$148</f>
        <v>#NAME?</v>
      </c>
      <c r="H87" s="425" t="s">
        <v>161</v>
      </c>
      <c r="I87" s="255" t="e">
        <f>G87/G86</f>
        <v>#NAME?</v>
      </c>
    </row>
    <row r="88" spans="2:9" ht="15">
      <c r="B88" s="422"/>
      <c r="C88" s="138" t="s">
        <v>130</v>
      </c>
      <c r="D88" s="137" t="e">
        <f>SO!$L$149</f>
        <v>#NAME?</v>
      </c>
      <c r="E88" s="136" t="e">
        <f>SO!$M$149</f>
        <v>#NAME?</v>
      </c>
      <c r="F88" s="136" t="e">
        <f>SO!$N$149</f>
        <v>#NAME?</v>
      </c>
      <c r="G88" s="136" t="e">
        <f>SO!$N$149</f>
        <v>#NAME?</v>
      </c>
      <c r="H88" s="426"/>
      <c r="I88" s="255" t="e">
        <f>G88/G86</f>
        <v>#NAME?</v>
      </c>
    </row>
    <row r="89" spans="2:9" ht="15">
      <c r="B89" s="423" t="s">
        <v>2</v>
      </c>
      <c r="C89" s="142" t="s">
        <v>86</v>
      </c>
      <c r="D89" s="143">
        <f>D77+D81+D85</f>
        <v>3</v>
      </c>
      <c r="E89" s="144">
        <f>E77+E81+E85</f>
        <v>3</v>
      </c>
      <c r="F89" s="144">
        <f>F77+F81+F85</f>
        <v>0</v>
      </c>
      <c r="G89" s="144">
        <f>G77+G81+G85</f>
        <v>1</v>
      </c>
      <c r="H89" s="11">
        <f>E89/D89</f>
        <v>1</v>
      </c>
      <c r="I89" s="11">
        <f>(E89+F89)/D89</f>
        <v>1</v>
      </c>
    </row>
    <row r="90" spans="2:9" ht="15">
      <c r="B90" s="423"/>
      <c r="C90" s="142" t="s">
        <v>87</v>
      </c>
      <c r="D90" s="145" t="e">
        <f aca="true" t="shared" si="0" ref="D90:G92">SUM(D78+D82+D86)</f>
        <v>#NAME?</v>
      </c>
      <c r="E90" s="146" t="e">
        <f t="shared" si="0"/>
        <v>#NAME?</v>
      </c>
      <c r="F90" s="146" t="e">
        <f t="shared" si="0"/>
        <v>#VALUE!</v>
      </c>
      <c r="G90" s="146" t="e">
        <f t="shared" si="0"/>
        <v>#NAME?</v>
      </c>
      <c r="H90" s="11" t="e">
        <f>E90/D90</f>
        <v>#NAME?</v>
      </c>
      <c r="I90" s="11" t="e">
        <f>(E90+F90)/D90</f>
        <v>#NAME?</v>
      </c>
    </row>
    <row r="91" spans="2:9" ht="15">
      <c r="B91" s="423"/>
      <c r="C91" s="138" t="s">
        <v>129</v>
      </c>
      <c r="D91" s="147" t="e">
        <f t="shared" si="0"/>
        <v>#NAME?</v>
      </c>
      <c r="E91" s="147" t="e">
        <f t="shared" si="0"/>
        <v>#NAME?</v>
      </c>
      <c r="F91" s="147" t="e">
        <f t="shared" si="0"/>
        <v>#NAME?</v>
      </c>
      <c r="G91" s="147" t="e">
        <f t="shared" si="0"/>
        <v>#NAME?</v>
      </c>
      <c r="H91" s="425" t="s">
        <v>161</v>
      </c>
      <c r="I91" s="255" t="e">
        <f>G91/G90</f>
        <v>#NAME?</v>
      </c>
    </row>
    <row r="92" spans="2:9" ht="15">
      <c r="B92" s="423"/>
      <c r="C92" s="138" t="s">
        <v>130</v>
      </c>
      <c r="D92" s="147" t="e">
        <f t="shared" si="0"/>
        <v>#NAME?</v>
      </c>
      <c r="E92" s="147" t="e">
        <f t="shared" si="0"/>
        <v>#NAME?</v>
      </c>
      <c r="F92" s="147" t="e">
        <f t="shared" si="0"/>
        <v>#NAME?</v>
      </c>
      <c r="G92" s="147" t="e">
        <f t="shared" si="0"/>
        <v>#NAME?</v>
      </c>
      <c r="H92" s="426"/>
      <c r="I92" s="255" t="e">
        <f>G92/G90</f>
        <v>#NAME?</v>
      </c>
    </row>
  </sheetData>
  <sheetProtection sheet="1" objects="1" scenarios="1" formatCells="0" autoFilter="0"/>
  <mergeCells count="13">
    <mergeCell ref="H91:H92"/>
    <mergeCell ref="H79:H80"/>
    <mergeCell ref="H83:H84"/>
    <mergeCell ref="H87:H88"/>
    <mergeCell ref="F66:G66"/>
    <mergeCell ref="B85:B88"/>
    <mergeCell ref="B89:B92"/>
    <mergeCell ref="B76:C76"/>
    <mergeCell ref="B66:B72"/>
    <mergeCell ref="C66:C67"/>
    <mergeCell ref="D66:E66"/>
    <mergeCell ref="B77:B80"/>
    <mergeCell ref="B81:B8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E12"/>
  <sheetViews>
    <sheetView zoomScalePageLayoutView="0" workbookViewId="0" topLeftCell="A1">
      <selection activeCell="D8" sqref="D8"/>
    </sheetView>
  </sheetViews>
  <sheetFormatPr defaultColWidth="9.140625" defaultRowHeight="15"/>
  <sheetData>
    <row r="3" spans="1:3" ht="15">
      <c r="A3" s="288"/>
      <c r="B3" s="288" t="s">
        <v>237</v>
      </c>
      <c r="C3" s="288"/>
    </row>
    <row r="4" spans="1:3" ht="15">
      <c r="A4" s="288"/>
      <c r="B4" s="288"/>
      <c r="C4" s="288"/>
    </row>
    <row r="5" spans="1:5" ht="15">
      <c r="A5" s="288"/>
      <c r="B5" s="288"/>
      <c r="C5" s="288"/>
      <c r="E5" s="287" t="s">
        <v>300</v>
      </c>
    </row>
    <row r="6" spans="1:5" ht="15">
      <c r="A6" s="288"/>
      <c r="B6" s="288"/>
      <c r="C6" s="288"/>
      <c r="E6" s="287" t="s">
        <v>238</v>
      </c>
    </row>
    <row r="7" spans="1:3" ht="15">
      <c r="A7" s="288"/>
      <c r="B7" s="288"/>
      <c r="C7" s="288"/>
    </row>
    <row r="8" spans="1:3" ht="15">
      <c r="A8" s="288"/>
      <c r="B8" s="288"/>
      <c r="C8" s="288"/>
    </row>
    <row r="9" ht="15">
      <c r="B9" s="287" t="s">
        <v>222</v>
      </c>
    </row>
    <row r="12" ht="15">
      <c r="B12" t="s">
        <v>239</v>
      </c>
    </row>
  </sheetData>
  <sheetProtection/>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V44"/>
  <sheetViews>
    <sheetView showGridLines="0" zoomScale="110" zoomScaleNormal="110" zoomScalePageLayoutView="0" workbookViewId="0" topLeftCell="A1">
      <selection activeCell="B14" sqref="B14:B15"/>
    </sheetView>
  </sheetViews>
  <sheetFormatPr defaultColWidth="8.7109375" defaultRowHeight="15"/>
  <cols>
    <col min="1" max="1" width="4.28125" style="0" customWidth="1"/>
    <col min="2" max="2" width="51.421875" style="0" customWidth="1"/>
    <col min="3" max="3" width="14.7109375" style="0" customWidth="1"/>
    <col min="4" max="4" width="12.7109375" style="0" customWidth="1"/>
    <col min="5" max="6" width="6.28125" style="0" customWidth="1"/>
    <col min="7" max="7" width="12.7109375" style="0" customWidth="1"/>
    <col min="8" max="8" width="6.28125" style="0" customWidth="1"/>
    <col min="9" max="9" width="6.00390625" style="0" customWidth="1"/>
    <col min="10" max="10" width="12.421875" style="0" customWidth="1"/>
    <col min="11" max="11" width="6.28125" style="0" customWidth="1"/>
    <col min="12" max="12" width="6.00390625" style="0" customWidth="1"/>
    <col min="13" max="13" width="12.7109375" style="0" customWidth="1"/>
    <col min="14" max="14" width="6.28125" style="0" customWidth="1"/>
    <col min="15" max="15" width="6.00390625" style="0" customWidth="1"/>
    <col min="16" max="16" width="12.7109375" style="0" customWidth="1"/>
    <col min="17" max="17" width="6.28125" style="0" customWidth="1"/>
    <col min="18" max="18" width="6.00390625" style="0" customWidth="1"/>
    <col min="19" max="19" width="2.7109375" style="0" customWidth="1"/>
    <col min="20" max="20" width="12.7109375" style="0" customWidth="1"/>
    <col min="21" max="21" width="6.28125" style="0" customWidth="1"/>
    <col min="22" max="22" width="6.00390625" style="0" customWidth="1"/>
  </cols>
  <sheetData>
    <row r="1" spans="1:12" ht="15">
      <c r="A1" s="444" t="s">
        <v>221</v>
      </c>
      <c r="B1" s="444"/>
      <c r="C1" s="444"/>
      <c r="D1" s="309"/>
      <c r="E1" s="446" t="s">
        <v>301</v>
      </c>
      <c r="F1" s="447"/>
      <c r="G1" s="447"/>
      <c r="H1" s="447"/>
      <c r="I1" s="447"/>
      <c r="J1" s="309"/>
      <c r="K1" s="309"/>
      <c r="L1" s="309"/>
    </row>
    <row r="2" spans="1:12" ht="15">
      <c r="A2" s="445"/>
      <c r="B2" s="445"/>
      <c r="C2" s="445"/>
      <c r="D2" s="309"/>
      <c r="E2" s="448" t="s">
        <v>302</v>
      </c>
      <c r="F2" s="449"/>
      <c r="G2" s="449"/>
      <c r="H2" s="449"/>
      <c r="I2" s="449"/>
      <c r="J2" s="309"/>
      <c r="K2" s="309"/>
      <c r="L2" s="309"/>
    </row>
    <row r="3" spans="1:12" ht="15">
      <c r="A3" s="309"/>
      <c r="B3" s="309"/>
      <c r="C3" s="309"/>
      <c r="D3" s="309"/>
      <c r="E3" s="309"/>
      <c r="F3" s="309"/>
      <c r="G3" s="309"/>
      <c r="H3" s="309"/>
      <c r="I3" s="309"/>
      <c r="J3" s="309"/>
      <c r="K3" s="309"/>
      <c r="L3" s="309"/>
    </row>
    <row r="4" spans="1:22" ht="15">
      <c r="A4" s="450" t="s">
        <v>164</v>
      </c>
      <c r="B4" s="451" t="s">
        <v>165</v>
      </c>
      <c r="C4" s="451" t="s">
        <v>166</v>
      </c>
      <c r="D4" s="452" t="s">
        <v>167</v>
      </c>
      <c r="E4" s="453"/>
      <c r="F4" s="453"/>
      <c r="G4" s="438">
        <v>2017</v>
      </c>
      <c r="H4" s="438"/>
      <c r="I4" s="438"/>
      <c r="J4" s="438">
        <v>2018</v>
      </c>
      <c r="K4" s="438"/>
      <c r="L4" s="438"/>
      <c r="M4" s="439">
        <v>2019</v>
      </c>
      <c r="N4" s="439"/>
      <c r="O4" s="439"/>
      <c r="P4" s="439">
        <v>2020</v>
      </c>
      <c r="Q4" s="439"/>
      <c r="R4" s="439"/>
      <c r="T4" s="440" t="s">
        <v>207</v>
      </c>
      <c r="U4" s="440"/>
      <c r="V4" s="440"/>
    </row>
    <row r="5" spans="1:22" ht="15">
      <c r="A5" s="450"/>
      <c r="B5" s="451"/>
      <c r="C5" s="451"/>
      <c r="D5" s="310">
        <v>2016</v>
      </c>
      <c r="E5" s="311"/>
      <c r="F5" s="312"/>
      <c r="G5" s="438"/>
      <c r="H5" s="438"/>
      <c r="I5" s="438"/>
      <c r="J5" s="438"/>
      <c r="K5" s="438"/>
      <c r="L5" s="438"/>
      <c r="M5" s="439"/>
      <c r="N5" s="439"/>
      <c r="O5" s="439"/>
      <c r="P5" s="439"/>
      <c r="Q5" s="439"/>
      <c r="R5" s="439"/>
      <c r="T5" s="441" t="s">
        <v>168</v>
      </c>
      <c r="U5" s="442"/>
      <c r="V5" s="443"/>
    </row>
    <row r="6" spans="1:22" ht="14.25" customHeight="1">
      <c r="A6" s="450"/>
      <c r="B6" s="451"/>
      <c r="C6" s="451"/>
      <c r="D6" s="313" t="s">
        <v>2</v>
      </c>
      <c r="E6" s="313" t="s">
        <v>169</v>
      </c>
      <c r="F6" s="313" t="s">
        <v>170</v>
      </c>
      <c r="G6" s="313" t="s">
        <v>2</v>
      </c>
      <c r="H6" s="313" t="s">
        <v>169</v>
      </c>
      <c r="I6" s="313" t="s">
        <v>170</v>
      </c>
      <c r="J6" s="313" t="s">
        <v>2</v>
      </c>
      <c r="K6" s="313" t="s">
        <v>169</v>
      </c>
      <c r="L6" s="313" t="s">
        <v>170</v>
      </c>
      <c r="M6" s="282" t="s">
        <v>2</v>
      </c>
      <c r="N6" s="282" t="s">
        <v>169</v>
      </c>
      <c r="O6" s="282" t="s">
        <v>170</v>
      </c>
      <c r="P6" s="282" t="s">
        <v>2</v>
      </c>
      <c r="Q6" s="282" t="s">
        <v>169</v>
      </c>
      <c r="R6" s="282" t="s">
        <v>170</v>
      </c>
      <c r="T6" s="282" t="s">
        <v>2</v>
      </c>
      <c r="U6" s="282" t="s">
        <v>169</v>
      </c>
      <c r="V6" s="282" t="s">
        <v>170</v>
      </c>
    </row>
    <row r="7" spans="1:22" ht="14.25" customHeight="1">
      <c r="A7" s="314"/>
      <c r="B7" s="315" t="s">
        <v>171</v>
      </c>
      <c r="C7" s="316" t="s">
        <v>172</v>
      </c>
      <c r="D7" s="316">
        <v>101</v>
      </c>
      <c r="E7" s="317"/>
      <c r="F7" s="318"/>
      <c r="G7" s="316"/>
      <c r="H7" s="317"/>
      <c r="I7" s="318"/>
      <c r="J7" s="316"/>
      <c r="K7" s="317"/>
      <c r="L7" s="318"/>
      <c r="M7" s="260"/>
      <c r="N7" s="261"/>
      <c r="O7" s="262"/>
      <c r="P7" s="260"/>
      <c r="Q7" s="261"/>
      <c r="R7" s="262"/>
      <c r="T7" s="256"/>
      <c r="U7" s="261"/>
      <c r="V7" s="262"/>
    </row>
    <row r="8" spans="1:22" ht="15">
      <c r="A8" s="319"/>
      <c r="B8" s="320" t="s">
        <v>173</v>
      </c>
      <c r="C8" s="316" t="s">
        <v>174</v>
      </c>
      <c r="D8" s="321">
        <v>19340</v>
      </c>
      <c r="E8" s="321"/>
      <c r="F8" s="321"/>
      <c r="G8" s="321">
        <v>19324</v>
      </c>
      <c r="H8" s="316">
        <v>9885</v>
      </c>
      <c r="I8" s="316">
        <v>9455</v>
      </c>
      <c r="J8" s="321">
        <v>19324</v>
      </c>
      <c r="K8" s="316">
        <v>9862</v>
      </c>
      <c r="L8" s="316">
        <v>9462</v>
      </c>
      <c r="M8" s="260"/>
      <c r="N8" s="260"/>
      <c r="O8" s="260"/>
      <c r="P8" s="260"/>
      <c r="Q8" s="260"/>
      <c r="R8" s="260"/>
      <c r="T8" s="256"/>
      <c r="U8" s="263"/>
      <c r="V8" s="263"/>
    </row>
    <row r="9" spans="1:22" ht="15">
      <c r="A9" s="319"/>
      <c r="B9" s="320" t="s">
        <v>328</v>
      </c>
      <c r="C9" s="316" t="s">
        <v>174</v>
      </c>
      <c r="D9" s="321"/>
      <c r="E9" s="321"/>
      <c r="F9" s="321"/>
      <c r="G9" s="321">
        <v>14096</v>
      </c>
      <c r="H9" s="316"/>
      <c r="I9" s="316"/>
      <c r="J9" s="321">
        <v>12376</v>
      </c>
      <c r="K9" s="316"/>
      <c r="L9" s="316"/>
      <c r="M9" s="260"/>
      <c r="N9" s="260"/>
      <c r="O9" s="260"/>
      <c r="P9" s="260"/>
      <c r="Q9" s="260"/>
      <c r="R9" s="260"/>
      <c r="T9" s="256"/>
      <c r="U9" s="263"/>
      <c r="V9" s="263"/>
    </row>
    <row r="10" spans="1:22" ht="15">
      <c r="A10" s="436">
        <v>1</v>
      </c>
      <c r="B10" s="437" t="s">
        <v>175</v>
      </c>
      <c r="C10" s="322" t="s">
        <v>174</v>
      </c>
      <c r="D10" s="323">
        <v>1180</v>
      </c>
      <c r="E10" s="324"/>
      <c r="F10" s="324"/>
      <c r="G10" s="323">
        <v>1388</v>
      </c>
      <c r="H10" s="324"/>
      <c r="I10" s="324"/>
      <c r="J10" s="325">
        <v>1720</v>
      </c>
      <c r="K10" s="326"/>
      <c r="L10" s="326"/>
      <c r="M10" s="256"/>
      <c r="N10" s="263"/>
      <c r="O10" s="263"/>
      <c r="P10" s="256"/>
      <c r="Q10" s="263"/>
      <c r="R10" s="263"/>
      <c r="T10" s="256"/>
      <c r="U10" s="263"/>
      <c r="V10" s="263"/>
    </row>
    <row r="11" spans="1:22" ht="15">
      <c r="A11" s="436"/>
      <c r="B11" s="437"/>
      <c r="C11" s="322" t="s">
        <v>176</v>
      </c>
      <c r="D11" s="327">
        <v>0.18</v>
      </c>
      <c r="E11" s="326"/>
      <c r="F11" s="326"/>
      <c r="G11" s="327">
        <v>0.0986</v>
      </c>
      <c r="H11" s="326"/>
      <c r="I11" s="326"/>
      <c r="J11" s="325">
        <v>13.1</v>
      </c>
      <c r="K11" s="326"/>
      <c r="L11" s="326"/>
      <c r="M11" s="256"/>
      <c r="N11" s="263"/>
      <c r="O11" s="263"/>
      <c r="P11" s="256"/>
      <c r="Q11" s="263"/>
      <c r="R11" s="263"/>
      <c r="T11" s="256"/>
      <c r="U11" s="263"/>
      <c r="V11" s="263"/>
    </row>
    <row r="12" spans="1:22" ht="15">
      <c r="A12" s="436">
        <v>2</v>
      </c>
      <c r="B12" s="437" t="s">
        <v>177</v>
      </c>
      <c r="C12" s="322" t="s">
        <v>174</v>
      </c>
      <c r="D12" s="323">
        <v>4259</v>
      </c>
      <c r="E12" s="324">
        <v>880</v>
      </c>
      <c r="F12" s="324">
        <v>1394</v>
      </c>
      <c r="G12" s="323">
        <v>4071</v>
      </c>
      <c r="H12" s="324">
        <v>2046</v>
      </c>
      <c r="I12" s="324">
        <v>2025</v>
      </c>
      <c r="J12" s="325">
        <v>3811</v>
      </c>
      <c r="K12" s="326"/>
      <c r="L12" s="326"/>
      <c r="M12" s="256"/>
      <c r="N12" s="263"/>
      <c r="O12" s="263"/>
      <c r="P12" s="256"/>
      <c r="Q12" s="263"/>
      <c r="R12" s="263"/>
      <c r="T12" s="256"/>
      <c r="U12" s="263"/>
      <c r="V12" s="263"/>
    </row>
    <row r="13" spans="1:22" ht="15">
      <c r="A13" s="436"/>
      <c r="B13" s="437"/>
      <c r="C13" s="322" t="s">
        <v>176</v>
      </c>
      <c r="D13" s="327">
        <v>0.23</v>
      </c>
      <c r="E13" s="326"/>
      <c r="F13" s="326"/>
      <c r="G13" s="327">
        <v>0.74</v>
      </c>
      <c r="H13" s="326"/>
      <c r="I13" s="326"/>
      <c r="J13" s="325">
        <v>68.89</v>
      </c>
      <c r="K13" s="326"/>
      <c r="L13" s="326"/>
      <c r="M13" s="256"/>
      <c r="N13" s="263"/>
      <c r="O13" s="263"/>
      <c r="P13" s="256"/>
      <c r="Q13" s="263"/>
      <c r="R13" s="263"/>
      <c r="T13" s="256"/>
      <c r="U13" s="263"/>
      <c r="V13" s="263"/>
    </row>
    <row r="14" spans="1:22" ht="15">
      <c r="A14" s="436">
        <v>3</v>
      </c>
      <c r="B14" s="437" t="s">
        <v>225</v>
      </c>
      <c r="C14" s="322" t="s">
        <v>178</v>
      </c>
      <c r="D14" s="328">
        <v>587</v>
      </c>
      <c r="E14" s="329"/>
      <c r="F14" s="330"/>
      <c r="G14" s="323">
        <v>2600</v>
      </c>
      <c r="H14" s="329"/>
      <c r="I14" s="330"/>
      <c r="J14" s="325"/>
      <c r="K14" s="329"/>
      <c r="L14" s="330"/>
      <c r="M14" s="256"/>
      <c r="N14" s="265"/>
      <c r="O14" s="266"/>
      <c r="P14" s="256"/>
      <c r="Q14" s="265"/>
      <c r="R14" s="266"/>
      <c r="T14" s="256"/>
      <c r="U14" s="265"/>
      <c r="V14" s="266"/>
    </row>
    <row r="15" spans="1:22" ht="15">
      <c r="A15" s="436"/>
      <c r="B15" s="437"/>
      <c r="C15" s="322" t="s">
        <v>179</v>
      </c>
      <c r="D15" s="323">
        <v>58</v>
      </c>
      <c r="E15" s="331"/>
      <c r="F15" s="332"/>
      <c r="G15" s="323">
        <v>42</v>
      </c>
      <c r="H15" s="331"/>
      <c r="I15" s="332"/>
      <c r="J15" s="325">
        <v>42</v>
      </c>
      <c r="K15" s="331"/>
      <c r="L15" s="332"/>
      <c r="M15" s="256"/>
      <c r="N15" s="267"/>
      <c r="O15" s="268"/>
      <c r="P15" s="256"/>
      <c r="Q15" s="267"/>
      <c r="R15" s="268"/>
      <c r="T15" s="256"/>
      <c r="U15" s="267"/>
      <c r="V15" s="268"/>
    </row>
    <row r="16" spans="1:22" ht="15">
      <c r="A16" s="322">
        <v>4</v>
      </c>
      <c r="B16" s="333" t="s">
        <v>219</v>
      </c>
      <c r="C16" s="322" t="s">
        <v>178</v>
      </c>
      <c r="D16" s="323">
        <v>0</v>
      </c>
      <c r="E16" s="331"/>
      <c r="F16" s="332"/>
      <c r="G16" s="323">
        <v>9380975</v>
      </c>
      <c r="H16" s="331"/>
      <c r="I16" s="332"/>
      <c r="J16" s="334">
        <v>11691588</v>
      </c>
      <c r="K16" s="331"/>
      <c r="L16" s="332"/>
      <c r="M16" s="269"/>
      <c r="N16" s="267"/>
      <c r="O16" s="268"/>
      <c r="P16" s="269"/>
      <c r="Q16" s="267"/>
      <c r="R16" s="268"/>
      <c r="T16" s="256"/>
      <c r="U16" s="267"/>
      <c r="V16" s="268"/>
    </row>
    <row r="17" spans="1:22" ht="15">
      <c r="A17" s="322">
        <v>4.1</v>
      </c>
      <c r="B17" s="333" t="s">
        <v>220</v>
      </c>
      <c r="C17" s="322" t="s">
        <v>178</v>
      </c>
      <c r="D17" s="323"/>
      <c r="E17" s="331"/>
      <c r="F17" s="332"/>
      <c r="G17" s="323">
        <v>876351</v>
      </c>
      <c r="H17" s="331"/>
      <c r="I17" s="332"/>
      <c r="J17" s="334">
        <v>2310613</v>
      </c>
      <c r="K17" s="331"/>
      <c r="L17" s="332"/>
      <c r="M17" s="269"/>
      <c r="N17" s="267"/>
      <c r="O17" s="268"/>
      <c r="P17" s="269"/>
      <c r="Q17" s="267"/>
      <c r="R17" s="268"/>
      <c r="T17" s="256"/>
      <c r="U17" s="267"/>
      <c r="V17" s="268"/>
    </row>
    <row r="18" spans="1:22" ht="15">
      <c r="A18" s="322">
        <v>5</v>
      </c>
      <c r="B18" s="335" t="s">
        <v>180</v>
      </c>
      <c r="C18" s="322" t="s">
        <v>181</v>
      </c>
      <c r="D18" s="325">
        <v>25</v>
      </c>
      <c r="E18" s="331"/>
      <c r="F18" s="332"/>
      <c r="G18" s="325" t="s">
        <v>333</v>
      </c>
      <c r="H18" s="331"/>
      <c r="I18" s="332"/>
      <c r="J18" s="336">
        <v>350.018</v>
      </c>
      <c r="K18" s="331"/>
      <c r="L18" s="332"/>
      <c r="M18" s="256"/>
      <c r="N18" s="267"/>
      <c r="O18" s="268"/>
      <c r="P18" s="256"/>
      <c r="Q18" s="267"/>
      <c r="R18" s="268"/>
      <c r="T18" s="256"/>
      <c r="U18" s="267"/>
      <c r="V18" s="268"/>
    </row>
    <row r="19" spans="1:22" ht="15">
      <c r="A19" s="322">
        <v>6</v>
      </c>
      <c r="B19" s="337" t="s">
        <v>182</v>
      </c>
      <c r="C19" s="338" t="s">
        <v>178</v>
      </c>
      <c r="D19" s="325">
        <v>532</v>
      </c>
      <c r="E19" s="331"/>
      <c r="F19" s="332"/>
      <c r="G19" s="325">
        <v>683</v>
      </c>
      <c r="H19" s="331"/>
      <c r="I19" s="332"/>
      <c r="J19" s="334">
        <v>683</v>
      </c>
      <c r="K19" s="331"/>
      <c r="L19" s="332"/>
      <c r="M19" s="256"/>
      <c r="N19" s="267"/>
      <c r="O19" s="268"/>
      <c r="P19" s="256"/>
      <c r="Q19" s="267"/>
      <c r="R19" s="268"/>
      <c r="T19" s="256"/>
      <c r="U19" s="267"/>
      <c r="V19" s="268"/>
    </row>
    <row r="20" spans="1:22" ht="24.75">
      <c r="A20" s="322">
        <v>7</v>
      </c>
      <c r="B20" s="337" t="s">
        <v>329</v>
      </c>
      <c r="C20" s="338" t="s">
        <v>174</v>
      </c>
      <c r="D20" s="339">
        <v>132.01</v>
      </c>
      <c r="E20" s="331"/>
      <c r="F20" s="332"/>
      <c r="G20" s="339" t="s">
        <v>330</v>
      </c>
      <c r="H20" s="331"/>
      <c r="I20" s="332"/>
      <c r="J20" s="339" t="s">
        <v>346</v>
      </c>
      <c r="K20" s="331"/>
      <c r="L20" s="332"/>
      <c r="M20" s="256"/>
      <c r="N20" s="267"/>
      <c r="O20" s="268"/>
      <c r="P20" s="256"/>
      <c r="Q20" s="267"/>
      <c r="R20" s="268"/>
      <c r="T20" s="256"/>
      <c r="U20" s="267"/>
      <c r="V20" s="268"/>
    </row>
    <row r="21" spans="1:22" ht="24.75">
      <c r="A21" s="340">
        <v>7.1</v>
      </c>
      <c r="B21" s="337" t="s">
        <v>331</v>
      </c>
      <c r="C21" s="338" t="s">
        <v>174</v>
      </c>
      <c r="D21" s="339"/>
      <c r="E21" s="331"/>
      <c r="F21" s="332"/>
      <c r="G21" s="339" t="s">
        <v>332</v>
      </c>
      <c r="H21" s="331"/>
      <c r="I21" s="332"/>
      <c r="J21" s="339" t="s">
        <v>347</v>
      </c>
      <c r="K21" s="331"/>
      <c r="L21" s="332"/>
      <c r="M21" s="256"/>
      <c r="N21" s="267"/>
      <c r="O21" s="268"/>
      <c r="P21" s="256"/>
      <c r="Q21" s="267"/>
      <c r="R21" s="268"/>
      <c r="T21" s="256"/>
      <c r="U21" s="267"/>
      <c r="V21" s="268"/>
    </row>
    <row r="22" spans="1:22" ht="15">
      <c r="A22" s="322">
        <v>8</v>
      </c>
      <c r="B22" s="337" t="s">
        <v>183</v>
      </c>
      <c r="C22" s="322" t="s">
        <v>179</v>
      </c>
      <c r="D22" s="334">
        <v>122</v>
      </c>
      <c r="E22" s="331"/>
      <c r="F22" s="332"/>
      <c r="G22" s="334"/>
      <c r="H22" s="331"/>
      <c r="I22" s="332"/>
      <c r="J22" s="325"/>
      <c r="K22" s="331"/>
      <c r="L22" s="332"/>
      <c r="M22" s="256"/>
      <c r="N22" s="267"/>
      <c r="O22" s="268"/>
      <c r="P22" s="256"/>
      <c r="Q22" s="267"/>
      <c r="R22" s="268"/>
      <c r="T22" s="256"/>
      <c r="U22" s="267"/>
      <c r="V22" s="268"/>
    </row>
    <row r="23" spans="1:22" ht="15">
      <c r="A23" s="338">
        <v>9</v>
      </c>
      <c r="B23" s="341" t="s">
        <v>184</v>
      </c>
      <c r="C23" s="338" t="s">
        <v>181</v>
      </c>
      <c r="D23" s="325">
        <v>0.79</v>
      </c>
      <c r="E23" s="331"/>
      <c r="F23" s="332"/>
      <c r="G23" s="325" t="s">
        <v>303</v>
      </c>
      <c r="H23" s="331"/>
      <c r="I23" s="332"/>
      <c r="J23" s="325" t="s">
        <v>348</v>
      </c>
      <c r="K23" s="331"/>
      <c r="L23" s="332"/>
      <c r="M23" s="256"/>
      <c r="N23" s="267"/>
      <c r="O23" s="268"/>
      <c r="P23" s="256"/>
      <c r="Q23" s="267"/>
      <c r="R23" s="268"/>
      <c r="T23" s="256"/>
      <c r="U23" s="267"/>
      <c r="V23" s="268"/>
    </row>
    <row r="24" spans="1:22" ht="15">
      <c r="A24" s="338">
        <v>10</v>
      </c>
      <c r="B24" s="342" t="s">
        <v>185</v>
      </c>
      <c r="C24" s="326" t="s">
        <v>178</v>
      </c>
      <c r="D24" s="323">
        <v>1014649</v>
      </c>
      <c r="E24" s="331"/>
      <c r="F24" s="332"/>
      <c r="G24" s="334">
        <v>2641915</v>
      </c>
      <c r="H24" s="343"/>
      <c r="I24" s="344"/>
      <c r="J24" s="362">
        <v>2145076.2</v>
      </c>
      <c r="K24" s="343"/>
      <c r="L24" s="344"/>
      <c r="M24" s="256"/>
      <c r="N24" s="270"/>
      <c r="O24" s="271"/>
      <c r="P24" s="256"/>
      <c r="Q24" s="270"/>
      <c r="R24" s="271"/>
      <c r="T24" s="256"/>
      <c r="U24" s="270"/>
      <c r="V24" s="271"/>
    </row>
    <row r="25" spans="1:22" ht="18.75" customHeight="1">
      <c r="A25" s="345"/>
      <c r="B25" s="313" t="s">
        <v>186</v>
      </c>
      <c r="C25" s="313"/>
      <c r="D25" s="346"/>
      <c r="E25" s="346"/>
      <c r="F25" s="347"/>
      <c r="G25" s="347"/>
      <c r="H25" s="346"/>
      <c r="I25" s="347"/>
      <c r="J25" s="313"/>
      <c r="K25" s="346"/>
      <c r="L25" s="347"/>
      <c r="M25" s="282"/>
      <c r="N25" s="272"/>
      <c r="O25" s="273"/>
      <c r="P25" s="282"/>
      <c r="Q25" s="272"/>
      <c r="R25" s="273"/>
      <c r="T25" s="282"/>
      <c r="U25" s="272"/>
      <c r="V25" s="273"/>
    </row>
    <row r="26" spans="1:22" ht="15">
      <c r="A26" s="338">
        <v>1</v>
      </c>
      <c r="B26" s="348" t="s">
        <v>187</v>
      </c>
      <c r="C26" s="349" t="s">
        <v>181</v>
      </c>
      <c r="D26" s="350" t="s">
        <v>223</v>
      </c>
      <c r="E26" s="432"/>
      <c r="F26" s="433"/>
      <c r="G26" s="350">
        <v>1539093.79</v>
      </c>
      <c r="H26" s="432"/>
      <c r="I26" s="433"/>
      <c r="J26" s="350">
        <v>951017</v>
      </c>
      <c r="K26" s="432"/>
      <c r="L26" s="433"/>
      <c r="M26" s="274"/>
      <c r="N26" s="434"/>
      <c r="O26" s="435"/>
      <c r="P26" s="274"/>
      <c r="Q26" s="434"/>
      <c r="R26" s="435"/>
      <c r="T26" s="256"/>
      <c r="U26" s="434"/>
      <c r="V26" s="435"/>
    </row>
    <row r="27" spans="1:22" ht="15">
      <c r="A27" s="338">
        <v>2</v>
      </c>
      <c r="B27" s="351" t="s">
        <v>188</v>
      </c>
      <c r="C27" s="338" t="s">
        <v>181</v>
      </c>
      <c r="D27" s="325" t="s">
        <v>224</v>
      </c>
      <c r="E27" s="352"/>
      <c r="F27" s="353"/>
      <c r="G27" s="339" t="s">
        <v>350</v>
      </c>
      <c r="H27" s="352"/>
      <c r="I27" s="353"/>
      <c r="J27" s="336" t="s">
        <v>349</v>
      </c>
      <c r="K27" s="352"/>
      <c r="L27" s="353"/>
      <c r="M27" s="256"/>
      <c r="N27" s="283"/>
      <c r="O27" s="284"/>
      <c r="P27" s="256"/>
      <c r="Q27" s="283"/>
      <c r="R27" s="284"/>
      <c r="T27" s="256"/>
      <c r="U27" s="283"/>
      <c r="V27" s="284"/>
    </row>
    <row r="28" spans="1:22" ht="15">
      <c r="A28" s="338">
        <v>3</v>
      </c>
      <c r="B28" s="348" t="s">
        <v>189</v>
      </c>
      <c r="C28" s="338" t="s">
        <v>181</v>
      </c>
      <c r="D28" s="323" t="s">
        <v>351</v>
      </c>
      <c r="E28" s="354"/>
      <c r="F28" s="355"/>
      <c r="G28" s="323" t="s">
        <v>335</v>
      </c>
      <c r="H28" s="354"/>
      <c r="I28" s="355"/>
      <c r="J28" s="325" t="s">
        <v>352</v>
      </c>
      <c r="K28" s="354"/>
      <c r="L28" s="355"/>
      <c r="M28" s="256"/>
      <c r="N28" s="275"/>
      <c r="O28" s="276"/>
      <c r="P28" s="256"/>
      <c r="Q28" s="275"/>
      <c r="R28" s="276"/>
      <c r="T28" s="256"/>
      <c r="U28" s="275"/>
      <c r="V28" s="276"/>
    </row>
    <row r="29" spans="1:22" ht="28.5" customHeight="1">
      <c r="A29" s="338">
        <v>4</v>
      </c>
      <c r="B29" s="356" t="s">
        <v>190</v>
      </c>
      <c r="C29" s="338" t="s">
        <v>181</v>
      </c>
      <c r="D29" s="325">
        <v>1</v>
      </c>
      <c r="E29" s="357"/>
      <c r="F29" s="357"/>
      <c r="G29" s="325"/>
      <c r="H29" s="357"/>
      <c r="I29" s="357"/>
      <c r="J29" s="325"/>
      <c r="K29" s="357"/>
      <c r="L29" s="357"/>
      <c r="M29" s="256"/>
      <c r="N29" s="277"/>
      <c r="O29" s="277"/>
      <c r="P29" s="256"/>
      <c r="Q29" s="277"/>
      <c r="R29" s="277"/>
      <c r="T29" s="256"/>
      <c r="U29" s="277"/>
      <c r="V29" s="277"/>
    </row>
    <row r="30" spans="1:22" ht="15">
      <c r="A30" s="338">
        <v>5</v>
      </c>
      <c r="B30" s="356" t="s">
        <v>191</v>
      </c>
      <c r="C30" s="338" t="s">
        <v>174</v>
      </c>
      <c r="D30" s="323">
        <v>140</v>
      </c>
      <c r="E30" s="357"/>
      <c r="F30" s="357"/>
      <c r="G30" s="323">
        <v>150</v>
      </c>
      <c r="H30" s="357"/>
      <c r="I30" s="357"/>
      <c r="J30" s="325">
        <v>160</v>
      </c>
      <c r="K30" s="357"/>
      <c r="L30" s="357"/>
      <c r="M30" s="256"/>
      <c r="N30" s="277"/>
      <c r="O30" s="277"/>
      <c r="P30" s="256"/>
      <c r="Q30" s="277"/>
      <c r="R30" s="277"/>
      <c r="T30" s="256"/>
      <c r="U30" s="277"/>
      <c r="V30" s="277"/>
    </row>
    <row r="31" spans="1:22" ht="15">
      <c r="A31" s="338">
        <v>6</v>
      </c>
      <c r="B31" s="356" t="s">
        <v>192</v>
      </c>
      <c r="C31" s="338" t="s">
        <v>174</v>
      </c>
      <c r="D31" s="323">
        <v>430</v>
      </c>
      <c r="E31" s="358"/>
      <c r="F31" s="358"/>
      <c r="G31" s="323">
        <v>500</v>
      </c>
      <c r="H31" s="358"/>
      <c r="I31" s="358"/>
      <c r="J31" s="323">
        <v>480</v>
      </c>
      <c r="K31" s="358"/>
      <c r="L31" s="358"/>
      <c r="M31" s="256"/>
      <c r="N31" s="277"/>
      <c r="O31" s="277"/>
      <c r="P31" s="256"/>
      <c r="Q31" s="277"/>
      <c r="R31" s="277"/>
      <c r="T31" s="256"/>
      <c r="U31" s="277"/>
      <c r="V31" s="277"/>
    </row>
    <row r="32" spans="1:22" ht="23.25" customHeight="1">
      <c r="A32" s="338">
        <v>7</v>
      </c>
      <c r="B32" s="348" t="s">
        <v>193</v>
      </c>
      <c r="C32" s="338" t="s">
        <v>194</v>
      </c>
      <c r="D32" s="327">
        <v>1</v>
      </c>
      <c r="E32" s="329"/>
      <c r="F32" s="330"/>
      <c r="G32" s="327">
        <v>1</v>
      </c>
      <c r="H32" s="329"/>
      <c r="I32" s="330"/>
      <c r="J32" s="327">
        <v>1</v>
      </c>
      <c r="K32" s="329"/>
      <c r="L32" s="330"/>
      <c r="M32" s="264"/>
      <c r="N32" s="265"/>
      <c r="O32" s="266"/>
      <c r="P32" s="264"/>
      <c r="Q32" s="265"/>
      <c r="R32" s="266"/>
      <c r="T32" s="256"/>
      <c r="U32" s="265"/>
      <c r="V32" s="266"/>
    </row>
    <row r="33" spans="1:22" ht="15">
      <c r="A33" s="338">
        <v>8</v>
      </c>
      <c r="B33" s="348" t="s">
        <v>195</v>
      </c>
      <c r="C33" s="338" t="s">
        <v>194</v>
      </c>
      <c r="D33" s="327">
        <v>0.75</v>
      </c>
      <c r="E33" s="331"/>
      <c r="F33" s="332"/>
      <c r="G33" s="327">
        <v>0.8</v>
      </c>
      <c r="H33" s="331"/>
      <c r="I33" s="332"/>
      <c r="J33" s="327">
        <v>0.8</v>
      </c>
      <c r="K33" s="331"/>
      <c r="L33" s="332"/>
      <c r="M33" s="264"/>
      <c r="N33" s="267"/>
      <c r="O33" s="268"/>
      <c r="P33" s="264"/>
      <c r="Q33" s="267"/>
      <c r="R33" s="268"/>
      <c r="T33" s="256"/>
      <c r="U33" s="267"/>
      <c r="V33" s="268"/>
    </row>
    <row r="34" spans="1:22" ht="15">
      <c r="A34" s="338">
        <v>9</v>
      </c>
      <c r="B34" s="348" t="s">
        <v>196</v>
      </c>
      <c r="C34" s="338" t="s">
        <v>174</v>
      </c>
      <c r="D34" s="327">
        <v>0</v>
      </c>
      <c r="E34" s="331"/>
      <c r="F34" s="332"/>
      <c r="G34" s="325">
        <v>4</v>
      </c>
      <c r="H34" s="331"/>
      <c r="I34" s="332"/>
      <c r="J34" s="325">
        <v>3</v>
      </c>
      <c r="K34" s="331"/>
      <c r="L34" s="332"/>
      <c r="M34" s="256"/>
      <c r="N34" s="267"/>
      <c r="O34" s="268"/>
      <c r="P34" s="256"/>
      <c r="Q34" s="267"/>
      <c r="R34" s="268"/>
      <c r="T34" s="256"/>
      <c r="U34" s="267"/>
      <c r="V34" s="268"/>
    </row>
    <row r="35" spans="1:22" ht="15">
      <c r="A35" s="338">
        <v>10</v>
      </c>
      <c r="B35" s="359" t="s">
        <v>197</v>
      </c>
      <c r="C35" s="360" t="s">
        <v>174</v>
      </c>
      <c r="D35" s="325">
        <v>0</v>
      </c>
      <c r="E35" s="331"/>
      <c r="F35" s="332"/>
      <c r="G35" s="325">
        <v>0</v>
      </c>
      <c r="H35" s="331"/>
      <c r="I35" s="332"/>
      <c r="J35" s="325"/>
      <c r="K35" s="331"/>
      <c r="L35" s="332"/>
      <c r="M35" s="256"/>
      <c r="N35" s="267"/>
      <c r="O35" s="268"/>
      <c r="P35" s="256"/>
      <c r="Q35" s="267"/>
      <c r="R35" s="268"/>
      <c r="T35" s="256"/>
      <c r="U35" s="267"/>
      <c r="V35" s="268"/>
    </row>
    <row r="36" spans="1:22" ht="15">
      <c r="A36" s="338">
        <v>11</v>
      </c>
      <c r="B36" s="361" t="s">
        <v>198</v>
      </c>
      <c r="C36" s="338" t="s">
        <v>199</v>
      </c>
      <c r="D36" s="325"/>
      <c r="E36" s="343"/>
      <c r="F36" s="344"/>
      <c r="G36" s="325"/>
      <c r="H36" s="343"/>
      <c r="I36" s="344"/>
      <c r="J36" s="325"/>
      <c r="K36" s="343"/>
      <c r="L36" s="344"/>
      <c r="M36" s="256"/>
      <c r="N36" s="270"/>
      <c r="O36" s="271"/>
      <c r="P36" s="256"/>
      <c r="Q36" s="270"/>
      <c r="R36" s="271"/>
      <c r="T36" s="256"/>
      <c r="U36" s="270"/>
      <c r="V36" s="271"/>
    </row>
    <row r="38" ht="15">
      <c r="B38" s="278" t="s">
        <v>200</v>
      </c>
    </row>
    <row r="39" ht="19.5" customHeight="1">
      <c r="B39" s="279" t="s">
        <v>201</v>
      </c>
    </row>
    <row r="40" ht="16.5" customHeight="1">
      <c r="B40" s="280" t="s">
        <v>202</v>
      </c>
    </row>
    <row r="41" ht="45" customHeight="1">
      <c r="B41" s="279" t="s">
        <v>206</v>
      </c>
    </row>
    <row r="42" ht="62.25" customHeight="1">
      <c r="B42" s="280" t="s">
        <v>203</v>
      </c>
    </row>
    <row r="43" ht="38.25" customHeight="1">
      <c r="B43" s="279" t="s">
        <v>204</v>
      </c>
    </row>
    <row r="44" ht="22.5" customHeight="1">
      <c r="B44" s="281" t="s">
        <v>205</v>
      </c>
    </row>
  </sheetData>
  <sheetProtection/>
  <mergeCells count="25">
    <mergeCell ref="A1:C2"/>
    <mergeCell ref="E1:I1"/>
    <mergeCell ref="E2:I2"/>
    <mergeCell ref="A4:A6"/>
    <mergeCell ref="B4:B6"/>
    <mergeCell ref="C4:C6"/>
    <mergeCell ref="D4:F4"/>
    <mergeCell ref="G4:I5"/>
    <mergeCell ref="P4:R5"/>
    <mergeCell ref="T4:V4"/>
    <mergeCell ref="T5:V5"/>
    <mergeCell ref="A10:A11"/>
    <mergeCell ref="B10:B11"/>
    <mergeCell ref="E26:F26"/>
    <mergeCell ref="H26:I26"/>
    <mergeCell ref="J4:L5"/>
    <mergeCell ref="M4:O5"/>
    <mergeCell ref="A12:A13"/>
    <mergeCell ref="B12:B13"/>
    <mergeCell ref="A14:A15"/>
    <mergeCell ref="B14:B15"/>
    <mergeCell ref="K26:L26"/>
    <mergeCell ref="N26:O26"/>
    <mergeCell ref="Q26:R26"/>
    <mergeCell ref="U26:V2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B10"/>
  <sheetViews>
    <sheetView zoomScalePageLayoutView="0" workbookViewId="0" topLeftCell="A1">
      <selection activeCell="I17" sqref="I17"/>
    </sheetView>
  </sheetViews>
  <sheetFormatPr defaultColWidth="9.140625" defaultRowHeight="15"/>
  <cols>
    <col min="2" max="2" width="31.28125" style="0" customWidth="1"/>
  </cols>
  <sheetData>
    <row r="1" ht="15">
      <c r="B1" s="238" t="s">
        <v>118</v>
      </c>
    </row>
    <row r="2" ht="15">
      <c r="B2" s="238" t="s">
        <v>119</v>
      </c>
    </row>
    <row r="3" ht="15">
      <c r="B3" s="236" t="s">
        <v>120</v>
      </c>
    </row>
    <row r="4" ht="15">
      <c r="B4" s="236" t="s">
        <v>121</v>
      </c>
    </row>
    <row r="5" ht="15">
      <c r="B5" s="236" t="s">
        <v>122</v>
      </c>
    </row>
    <row r="6" ht="15">
      <c r="B6" s="236" t="s">
        <v>123</v>
      </c>
    </row>
    <row r="7" ht="15">
      <c r="B7" s="237" t="s">
        <v>10</v>
      </c>
    </row>
    <row r="9" ht="15">
      <c r="B9" s="294"/>
    </row>
    <row r="10" ht="15">
      <c r="B10" s="294"/>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2019-04-08T12:41:24Z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0x01010011CBD6D265706D4D8F9646769D680B8B</vt:lpwstr>
  </property>
</Properties>
</file>